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activeTab="5"/>
  </bookViews>
  <sheets>
    <sheet name="Abs" sheetId="5" r:id="rId1"/>
    <sheet name="BS Liabilities" sheetId="10" r:id="rId2"/>
    <sheet name="Detailed Liabilities" sheetId="13" r:id="rId3"/>
    <sheet name="BS Assets" sheetId="11" r:id="rId4"/>
    <sheet name="Detailed Assets" sheetId="4" r:id="rId5"/>
    <sheet name="capitalisation" sheetId="14" r:id="rId6"/>
  </sheets>
  <definedNames>
    <definedName name="_xlnm.Print_Area" localSheetId="0">Abs!$A$1:$F$23</definedName>
    <definedName name="_xlnm.Print_Area" localSheetId="3">'BS Assets'!$A$1:$C$158</definedName>
    <definedName name="_xlnm.Print_Area" localSheetId="1">'BS Liabilities'!$A$1:$C$95</definedName>
    <definedName name="_xlnm.Print_Titles" localSheetId="3">'BS Assets'!$1:$5</definedName>
    <definedName name="_xlnm.Print_Titles" localSheetId="1">'BS Liabilities'!$1:$5</definedName>
    <definedName name="_xlnm.Print_Titles" localSheetId="5">capitalisation!$1:$8</definedName>
    <definedName name="_xlnm.Print_Titles" localSheetId="4">'Detailed Assets'!$1:$3</definedName>
    <definedName name="_xlnm.Print_Titles" localSheetId="2">'Detailed Liabilities'!$1:$3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0" i="4"/>
  <c r="E92" i="13"/>
  <c r="C80" i="10"/>
  <c r="C96" i="11"/>
  <c r="E161" i="4"/>
  <c r="G161" s="1"/>
  <c r="E146"/>
  <c r="G146" s="1"/>
  <c r="C105"/>
  <c r="F99"/>
  <c r="D99"/>
  <c r="C99"/>
  <c r="E104"/>
  <c r="G104" s="1"/>
  <c r="F4"/>
  <c r="D4"/>
  <c r="C4"/>
  <c r="E45"/>
  <c r="G45" s="1"/>
  <c r="E44"/>
  <c r="G44" s="1"/>
  <c r="C119"/>
  <c r="C123"/>
  <c r="C46"/>
  <c r="C92"/>
  <c r="C96"/>
  <c r="C131"/>
  <c r="C93" i="13"/>
  <c r="G73"/>
  <c r="H73" s="1"/>
  <c r="F73"/>
  <c r="F93" s="1"/>
  <c r="E73"/>
  <c r="D73"/>
  <c r="C73"/>
  <c r="G89"/>
  <c r="G88"/>
  <c r="E90"/>
  <c r="G90" s="1"/>
  <c r="E89"/>
  <c r="E88"/>
  <c r="E87"/>
  <c r="G87" s="1"/>
  <c r="E85"/>
  <c r="G85" s="1"/>
  <c r="E84"/>
  <c r="G84" s="1"/>
  <c r="G82"/>
  <c r="G79"/>
  <c r="G78"/>
  <c r="G77"/>
  <c r="G76"/>
  <c r="G75"/>
  <c r="G74"/>
  <c r="E82"/>
  <c r="E81"/>
  <c r="G81" s="1"/>
  <c r="E80"/>
  <c r="G80" s="1"/>
  <c r="E79"/>
  <c r="E78"/>
  <c r="E77"/>
  <c r="E76"/>
  <c r="E75"/>
  <c r="E74"/>
  <c r="F27"/>
  <c r="D27"/>
  <c r="D93" s="1"/>
  <c r="C27"/>
  <c r="G67"/>
  <c r="E67"/>
  <c r="G63"/>
  <c r="E63"/>
  <c r="G62"/>
  <c r="E62"/>
  <c r="G61"/>
  <c r="E61"/>
  <c r="G60"/>
  <c r="E60"/>
  <c r="G59"/>
  <c r="E59"/>
  <c r="G58"/>
  <c r="E58"/>
  <c r="G44"/>
  <c r="E44"/>
  <c r="E43"/>
  <c r="G43" s="1"/>
  <c r="G32"/>
  <c r="E32"/>
  <c r="G71"/>
  <c r="G70"/>
  <c r="G66"/>
  <c r="G64"/>
  <c r="G56"/>
  <c r="G55"/>
  <c r="G50"/>
  <c r="G49"/>
  <c r="G46"/>
  <c r="G41"/>
  <c r="G37"/>
  <c r="G36"/>
  <c r="G35"/>
  <c r="G34"/>
  <c r="G33"/>
  <c r="G31"/>
  <c r="G30"/>
  <c r="E72"/>
  <c r="G72" s="1"/>
  <c r="E71"/>
  <c r="E70"/>
  <c r="E69"/>
  <c r="G69" s="1"/>
  <c r="E68"/>
  <c r="G68" s="1"/>
  <c r="E66"/>
  <c r="E65"/>
  <c r="G65" s="1"/>
  <c r="E64"/>
  <c r="E57"/>
  <c r="G57" s="1"/>
  <c r="E56"/>
  <c r="E55"/>
  <c r="E54"/>
  <c r="G54" s="1"/>
  <c r="E53"/>
  <c r="G53" s="1"/>
  <c r="E52"/>
  <c r="G52" s="1"/>
  <c r="E51"/>
  <c r="G51" s="1"/>
  <c r="E50"/>
  <c r="E49"/>
  <c r="E48"/>
  <c r="G48" s="1"/>
  <c r="E47"/>
  <c r="G47" s="1"/>
  <c r="E46"/>
  <c r="E45"/>
  <c r="G45" s="1"/>
  <c r="E42"/>
  <c r="E27" s="1"/>
  <c r="E41"/>
  <c r="E40"/>
  <c r="G40" s="1"/>
  <c r="E39"/>
  <c r="G39" s="1"/>
  <c r="E38"/>
  <c r="G38" s="1"/>
  <c r="E37"/>
  <c r="E36"/>
  <c r="E35"/>
  <c r="E34"/>
  <c r="E33"/>
  <c r="E31"/>
  <c r="E30"/>
  <c r="E29"/>
  <c r="G29" s="1"/>
  <c r="G28"/>
  <c r="E28"/>
  <c r="E24"/>
  <c r="E25"/>
  <c r="E26"/>
  <c r="F24"/>
  <c r="D24"/>
  <c r="F4"/>
  <c r="D4"/>
  <c r="C24"/>
  <c r="C4"/>
  <c r="C9"/>
  <c r="C83"/>
  <c r="C86"/>
  <c r="E16"/>
  <c r="E12"/>
  <c r="E8"/>
  <c r="E7"/>
  <c r="E4" s="1"/>
  <c r="E5"/>
  <c r="E6"/>
  <c r="E11"/>
  <c r="E13"/>
  <c r="E14"/>
  <c r="E15"/>
  <c r="E17"/>
  <c r="E18"/>
  <c r="E19"/>
  <c r="E20"/>
  <c r="E21"/>
  <c r="G21" s="1"/>
  <c r="E22"/>
  <c r="E23"/>
  <c r="C63" i="11"/>
  <c r="C6"/>
  <c r="C27" i="10"/>
  <c r="C11"/>
  <c r="G51" i="14"/>
  <c r="F51"/>
  <c r="E51"/>
  <c r="D51"/>
  <c r="C51"/>
  <c r="B51"/>
  <c r="G50"/>
  <c r="G49"/>
  <c r="E93" i="13" l="1"/>
  <c r="G42"/>
  <c r="G27" s="1"/>
  <c r="G92"/>
  <c r="H91" s="1"/>
  <c r="E10"/>
  <c r="G11" i="14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10"/>
  <c r="C14" i="5" l="1"/>
  <c r="G93" i="13"/>
  <c r="E83" i="4"/>
  <c r="G83" s="1"/>
  <c r="E147" l="1"/>
  <c r="G147" s="1"/>
  <c r="E145"/>
  <c r="G145" s="1"/>
  <c r="E144"/>
  <c r="G144" s="1"/>
  <c r="E143"/>
  <c r="G143" s="1"/>
  <c r="E142"/>
  <c r="G142" s="1"/>
  <c r="E141"/>
  <c r="G141" s="1"/>
  <c r="E140"/>
  <c r="G140" s="1"/>
  <c r="E139"/>
  <c r="G139" s="1"/>
  <c r="E138"/>
  <c r="G138" s="1"/>
  <c r="E137"/>
  <c r="G137" s="1"/>
  <c r="E136"/>
  <c r="G136" s="1"/>
  <c r="E135"/>
  <c r="G135" s="1"/>
  <c r="F83" i="13" l="1"/>
  <c r="D83"/>
  <c r="G25"/>
  <c r="C72" i="10"/>
  <c r="D119" i="4"/>
  <c r="D131"/>
  <c r="F131"/>
  <c r="D123"/>
  <c r="F123"/>
  <c r="F119"/>
  <c r="D105"/>
  <c r="F105"/>
  <c r="D96"/>
  <c r="F96"/>
  <c r="D92"/>
  <c r="F92"/>
  <c r="E90"/>
  <c r="G90" s="1"/>
  <c r="D86" i="13"/>
  <c r="F86"/>
  <c r="D9"/>
  <c r="F9"/>
  <c r="E163" i="4"/>
  <c r="G163" s="1"/>
  <c r="E159"/>
  <c r="G159" s="1"/>
  <c r="E153"/>
  <c r="G153" s="1"/>
  <c r="D46"/>
  <c r="F46"/>
  <c r="D180" l="1"/>
  <c r="F180"/>
  <c r="E14"/>
  <c r="G14" s="1"/>
  <c r="E13"/>
  <c r="G13" s="1"/>
  <c r="E8"/>
  <c r="G8" s="1"/>
  <c r="G8" i="13"/>
  <c r="G83"/>
  <c r="G22"/>
  <c r="G20"/>
  <c r="G19"/>
  <c r="G18"/>
  <c r="G17"/>
  <c r="G16"/>
  <c r="G15"/>
  <c r="G14"/>
  <c r="G13"/>
  <c r="G12"/>
  <c r="G11"/>
  <c r="G7"/>
  <c r="G6"/>
  <c r="H4" l="1"/>
  <c r="G4"/>
  <c r="E83"/>
  <c r="E9"/>
  <c r="C8" i="5"/>
  <c r="G86" i="13"/>
  <c r="E86"/>
  <c r="G10"/>
  <c r="G9" s="1"/>
  <c r="G26"/>
  <c r="G24" s="1"/>
  <c r="H9" l="1"/>
  <c r="C5" i="5" s="1"/>
  <c r="C4"/>
  <c r="H27" i="13"/>
  <c r="H24"/>
  <c r="C6" i="5" s="1"/>
  <c r="H86" i="13"/>
  <c r="C10" i="5" s="1"/>
  <c r="H83" i="13"/>
  <c r="C9" i="5" s="1"/>
  <c r="C89" i="11"/>
  <c r="C62" i="10"/>
  <c r="C83" s="1"/>
  <c r="C29"/>
  <c r="C82" i="11"/>
  <c r="C7" i="5" l="1"/>
  <c r="C13" s="1"/>
  <c r="C15" s="1"/>
  <c r="H93" i="13"/>
  <c r="E177" i="4"/>
  <c r="G177" s="1"/>
  <c r="E175"/>
  <c r="G175" s="1"/>
  <c r="E155"/>
  <c r="G155" s="1"/>
  <c r="E152"/>
  <c r="G152" s="1"/>
  <c r="E178"/>
  <c r="G178" s="1"/>
  <c r="E173"/>
  <c r="G173" s="1"/>
  <c r="E172"/>
  <c r="G172" s="1"/>
  <c r="E171"/>
  <c r="G171" s="1"/>
  <c r="E170"/>
  <c r="G170" s="1"/>
  <c r="E168"/>
  <c r="G168" s="1"/>
  <c r="E165"/>
  <c r="G165" s="1"/>
  <c r="E158"/>
  <c r="G158" s="1"/>
  <c r="E157"/>
  <c r="G157" s="1"/>
  <c r="E156"/>
  <c r="G156" s="1"/>
  <c r="E154"/>
  <c r="G154" s="1"/>
  <c r="E151"/>
  <c r="G151" s="1"/>
  <c r="E150"/>
  <c r="G150" s="1"/>
  <c r="E169"/>
  <c r="G169" s="1"/>
  <c r="E148"/>
  <c r="G148" s="1"/>
  <c r="E91"/>
  <c r="E43" l="1"/>
  <c r="G43" s="1"/>
  <c r="E42"/>
  <c r="G42" s="1"/>
  <c r="C85" i="11" l="1"/>
  <c r="C69"/>
  <c r="C59"/>
  <c r="C48"/>
  <c r="C145" s="1"/>
  <c r="C75" i="10"/>
  <c r="C6"/>
  <c r="E179" i="4" l="1"/>
  <c r="G179" s="1"/>
  <c r="E176"/>
  <c r="G176" s="1"/>
  <c r="E174"/>
  <c r="G174" s="1"/>
  <c r="E167"/>
  <c r="G167" s="1"/>
  <c r="E166"/>
  <c r="G166" s="1"/>
  <c r="E164"/>
  <c r="G164" s="1"/>
  <c r="E162"/>
  <c r="G162" s="1"/>
  <c r="E160"/>
  <c r="G160" s="1"/>
  <c r="E98"/>
  <c r="E97"/>
  <c r="G97" s="1"/>
  <c r="E82"/>
  <c r="G82" s="1"/>
  <c r="E69"/>
  <c r="G69" s="1"/>
  <c r="E51"/>
  <c r="E149"/>
  <c r="G149" s="1"/>
  <c r="E93"/>
  <c r="E96" l="1"/>
  <c r="G93"/>
  <c r="E89"/>
  <c r="G89" s="1"/>
  <c r="E88"/>
  <c r="G88" s="1"/>
  <c r="E81"/>
  <c r="G81" s="1"/>
  <c r="E130" l="1"/>
  <c r="G130" s="1"/>
  <c r="E103"/>
  <c r="G103" s="1"/>
  <c r="E37" l="1"/>
  <c r="G37" s="1"/>
  <c r="E22" l="1"/>
  <c r="G22" s="1"/>
  <c r="E85"/>
  <c r="G85" s="1"/>
  <c r="E48"/>
  <c r="G48" s="1"/>
  <c r="E41"/>
  <c r="G41" s="1"/>
  <c r="E19"/>
  <c r="G19" s="1"/>
  <c r="E94" l="1"/>
  <c r="E95"/>
  <c r="G95" s="1"/>
  <c r="E127"/>
  <c r="G127" s="1"/>
  <c r="E128"/>
  <c r="G128" s="1"/>
  <c r="E129"/>
  <c r="G129" s="1"/>
  <c r="E116"/>
  <c r="G116" s="1"/>
  <c r="E47"/>
  <c r="E84"/>
  <c r="E77"/>
  <c r="G77" s="1"/>
  <c r="E78"/>
  <c r="G78" s="1"/>
  <c r="E79"/>
  <c r="G79" s="1"/>
  <c r="E80"/>
  <c r="G80" s="1"/>
  <c r="E6"/>
  <c r="G6" s="1"/>
  <c r="E7"/>
  <c r="G7" s="1"/>
  <c r="E9"/>
  <c r="G9" s="1"/>
  <c r="E10"/>
  <c r="G10" s="1"/>
  <c r="E11"/>
  <c r="G11" s="1"/>
  <c r="E12"/>
  <c r="G12" s="1"/>
  <c r="E15"/>
  <c r="G15" s="1"/>
  <c r="E16"/>
  <c r="G16" s="1"/>
  <c r="E17"/>
  <c r="G17" s="1"/>
  <c r="E18"/>
  <c r="G18" s="1"/>
  <c r="E20"/>
  <c r="G20" s="1"/>
  <c r="E21"/>
  <c r="G21" s="1"/>
  <c r="E23"/>
  <c r="G23" s="1"/>
  <c r="E24"/>
  <c r="G24" s="1"/>
  <c r="E25"/>
  <c r="G25" s="1"/>
  <c r="E26"/>
  <c r="G26" s="1"/>
  <c r="E27"/>
  <c r="G27" s="1"/>
  <c r="E28"/>
  <c r="G28" s="1"/>
  <c r="E29"/>
  <c r="G29" s="1"/>
  <c r="E30"/>
  <c r="G30" s="1"/>
  <c r="E31"/>
  <c r="G31" s="1"/>
  <c r="E32"/>
  <c r="G32" s="1"/>
  <c r="E33"/>
  <c r="G33" s="1"/>
  <c r="E34"/>
  <c r="G34" s="1"/>
  <c r="E35"/>
  <c r="G35" s="1"/>
  <c r="E36"/>
  <c r="G36" s="1"/>
  <c r="E38"/>
  <c r="G38" s="1"/>
  <c r="E39"/>
  <c r="G39" s="1"/>
  <c r="E40"/>
  <c r="G40" s="1"/>
  <c r="G94" l="1"/>
  <c r="E92"/>
  <c r="G84"/>
  <c r="G92" l="1"/>
  <c r="H92"/>
  <c r="F6" i="5" s="1"/>
  <c r="E134" i="4"/>
  <c r="G134" s="1"/>
  <c r="E133"/>
  <c r="G133" s="1"/>
  <c r="E132"/>
  <c r="E126"/>
  <c r="G126" s="1"/>
  <c r="E125"/>
  <c r="G125" s="1"/>
  <c r="E124"/>
  <c r="E122"/>
  <c r="G122" s="1"/>
  <c r="E121"/>
  <c r="G121" s="1"/>
  <c r="E120"/>
  <c r="E118"/>
  <c r="G118" s="1"/>
  <c r="E115"/>
  <c r="G115" s="1"/>
  <c r="E114"/>
  <c r="G114" s="1"/>
  <c r="E113"/>
  <c r="G113" s="1"/>
  <c r="E112"/>
  <c r="G112" s="1"/>
  <c r="E111"/>
  <c r="G111" s="1"/>
  <c r="E117"/>
  <c r="G117" s="1"/>
  <c r="E110"/>
  <c r="G110" s="1"/>
  <c r="E109"/>
  <c r="G109" s="1"/>
  <c r="E108"/>
  <c r="G108" s="1"/>
  <c r="E107"/>
  <c r="G107" s="1"/>
  <c r="E106"/>
  <c r="E102"/>
  <c r="G102" s="1"/>
  <c r="E101"/>
  <c r="G101" s="1"/>
  <c r="E100"/>
  <c r="G98"/>
  <c r="G91"/>
  <c r="E87"/>
  <c r="G87" s="1"/>
  <c r="E86"/>
  <c r="G86" s="1"/>
  <c r="E76"/>
  <c r="G76" s="1"/>
  <c r="E75"/>
  <c r="G75" s="1"/>
  <c r="E74"/>
  <c r="G74" s="1"/>
  <c r="E73"/>
  <c r="G73" s="1"/>
  <c r="E72"/>
  <c r="G72" s="1"/>
  <c r="E71"/>
  <c r="G71" s="1"/>
  <c r="E70"/>
  <c r="G70" s="1"/>
  <c r="E68"/>
  <c r="G68" s="1"/>
  <c r="E67"/>
  <c r="G67" s="1"/>
  <c r="E66"/>
  <c r="G66" s="1"/>
  <c r="E65"/>
  <c r="G65" s="1"/>
  <c r="E64"/>
  <c r="G64" s="1"/>
  <c r="E63"/>
  <c r="G63" s="1"/>
  <c r="E62"/>
  <c r="G62" s="1"/>
  <c r="E61"/>
  <c r="G61" s="1"/>
  <c r="E60"/>
  <c r="G60" s="1"/>
  <c r="E59"/>
  <c r="G59" s="1"/>
  <c r="E58"/>
  <c r="G58" s="1"/>
  <c r="E57"/>
  <c r="G57" s="1"/>
  <c r="E56"/>
  <c r="G56" s="1"/>
  <c r="E55"/>
  <c r="G55" s="1"/>
  <c r="E54"/>
  <c r="G54" s="1"/>
  <c r="E53"/>
  <c r="G53" s="1"/>
  <c r="E52"/>
  <c r="G52" s="1"/>
  <c r="G51"/>
  <c r="E49"/>
  <c r="E5"/>
  <c r="E4" s="1"/>
  <c r="E99" l="1"/>
  <c r="G96"/>
  <c r="G132"/>
  <c r="E131"/>
  <c r="G124"/>
  <c r="E123"/>
  <c r="G106"/>
  <c r="E105"/>
  <c r="G120"/>
  <c r="E119"/>
  <c r="G100"/>
  <c r="E46"/>
  <c r="H96"/>
  <c r="F7" i="5" s="1"/>
  <c r="G49" i="4"/>
  <c r="H46" s="1"/>
  <c r="G5"/>
  <c r="E180" l="1"/>
  <c r="G4"/>
  <c r="H4"/>
  <c r="G46"/>
  <c r="G99"/>
  <c r="H99"/>
  <c r="F8" i="5" s="1"/>
  <c r="G131" i="4"/>
  <c r="G123"/>
  <c r="G119"/>
  <c r="G105"/>
  <c r="F5" i="5"/>
  <c r="H131" i="4"/>
  <c r="H119"/>
  <c r="F10" i="5" s="1"/>
  <c r="H105" i="4"/>
  <c r="F9" i="5" s="1"/>
  <c r="H123" i="4"/>
  <c r="F11" i="5" s="1"/>
  <c r="G180" i="4" l="1"/>
  <c r="H180"/>
  <c r="F12" i="5"/>
  <c r="F4"/>
  <c r="F13" l="1"/>
  <c r="F15" s="1"/>
</calcChain>
</file>

<file path=xl/sharedStrings.xml><?xml version="1.0" encoding="utf-8"?>
<sst xmlns="http://schemas.openxmlformats.org/spreadsheetml/2006/main" count="699" uniqueCount="415">
  <si>
    <t>Liabilities</t>
  </si>
  <si>
    <t>Assets</t>
  </si>
  <si>
    <t>Capital Account</t>
  </si>
  <si>
    <t>Fixed Assets</t>
  </si>
  <si>
    <t>202-A Share Capital From Consumers Cont B  From CC</t>
  </si>
  <si>
    <t>313.Distribution Plant H.V. Transformers 100kva</t>
  </si>
  <si>
    <t>202-B Development Charges</t>
  </si>
  <si>
    <t>314.DTRS  H.V.Transformers Below 100KVA</t>
  </si>
  <si>
    <t>202. Paid Up Share Capital</t>
  </si>
  <si>
    <t>315. DTRS Plant H.V. Switch Gears</t>
  </si>
  <si>
    <t>203. Paid Up Share Capital APSEB</t>
  </si>
  <si>
    <t>317.Dist.Plant H.V.Lines on Steel Or RCC Supports</t>
  </si>
  <si>
    <t>Reserves and Surplus</t>
  </si>
  <si>
    <t>320.Dist.Plant H.V.Lighting Arrestors</t>
  </si>
  <si>
    <t>216.Capital Subvention From Govt</t>
  </si>
  <si>
    <t>335. Dist.Plant M&amp;LV Switch Gears</t>
  </si>
  <si>
    <t>216P-R.G.G.V.Y. Grant in Aid</t>
  </si>
  <si>
    <t>337.Dist.Plant M&amp;LV Lines on Steel Or RCC Support</t>
  </si>
  <si>
    <t>216R-Grant in Aid Sanctioned by MOP</t>
  </si>
  <si>
    <t>340. Dist.Plant M&amp;LV Lighting Arrestors</t>
  </si>
  <si>
    <t>224.Debt Redumption Fund</t>
  </si>
  <si>
    <t>344.Dist.Plant M&amp;LV Service Lines</t>
  </si>
  <si>
    <t>225A.Capital Reserve Fund Consumer Shramadanam</t>
  </si>
  <si>
    <t>345.Dist.Plant M&amp;LV Metering Equipments</t>
  </si>
  <si>
    <t>225-Capital Reserve</t>
  </si>
  <si>
    <t>350.Distribution Plant Public Lighting</t>
  </si>
  <si>
    <t>234 Depr. Reserve on Dist.Plant HV</t>
  </si>
  <si>
    <t>360.Land&amp;Rights Free Hold</t>
  </si>
  <si>
    <t>235-Depr Reserv on Distribution Plant M&amp;LV</t>
  </si>
  <si>
    <t>361 Land&amp;Rights Lease Hold Fences Etc.</t>
  </si>
  <si>
    <t>236 Dep. Reserv Distribution Plant Public Lighting</t>
  </si>
  <si>
    <t>362-A Administration Building Main Office</t>
  </si>
  <si>
    <t>237 Dep.Reserv on General Plant and Equipment</t>
  </si>
  <si>
    <t>362.Administration Building Store</t>
  </si>
  <si>
    <t>244 Provision for Bad &amp; Doubtful Debts</t>
  </si>
  <si>
    <t>362-B Admn.Building Mandal Offices</t>
  </si>
  <si>
    <t>252A Contingency Reserve</t>
  </si>
  <si>
    <t>362-C Admn.Building Generator Shed</t>
  </si>
  <si>
    <t>298A-Reserve Fund</t>
  </si>
  <si>
    <t>363-A Furniture &amp; Equipments Sports&amp;Games</t>
  </si>
  <si>
    <t>298C- Un Disbursed Profit</t>
  </si>
  <si>
    <t>363-B Office Furniture &amp; Equipments (TV Set)</t>
  </si>
  <si>
    <t>Secured Loans (Liability)</t>
  </si>
  <si>
    <t>363-Office Furniture &amp; Equipments</t>
  </si>
  <si>
    <t>364.Transportation Equipment</t>
  </si>
  <si>
    <t>365.Laboratary &amp; Metering Equipments RS Meters</t>
  </si>
  <si>
    <t>Current Liabilities</t>
  </si>
  <si>
    <t>367.Tools &amp; Work Shop Equipment</t>
  </si>
  <si>
    <t>258-EMDs Account</t>
  </si>
  <si>
    <t>368-Geneator Equipment</t>
  </si>
  <si>
    <t>260-Security Deposit Balances</t>
  </si>
  <si>
    <t>369.Misc.Equipment Transformers Filters</t>
  </si>
  <si>
    <t>267-Sundry Creditors for Supplies Received</t>
  </si>
  <si>
    <t>385-Poles Mfg.Plant</t>
  </si>
  <si>
    <t>387-A Computer Site Preparation</t>
  </si>
  <si>
    <t>387B-C.C.Cameras</t>
  </si>
  <si>
    <t>387-Computer Machine (Complete Set)</t>
  </si>
  <si>
    <t>280.1 I.T.Recoveries From Contractors</t>
  </si>
  <si>
    <t>388 Computer Printer</t>
  </si>
  <si>
    <t>389 Spot Billing Machines</t>
  </si>
  <si>
    <t>220-APSHC,KNR ,Indiramma Scheme Advance</t>
  </si>
  <si>
    <t>Current Assets</t>
  </si>
  <si>
    <t>221-C.L.D.P.Borewell Schemes Advance</t>
  </si>
  <si>
    <t>246 EPF Employees Contribution</t>
  </si>
  <si>
    <t>256 Security Deposit From Consumers</t>
  </si>
  <si>
    <t>Sundry Debtors</t>
  </si>
  <si>
    <t>275 Interest Payable on Consumer SD</t>
  </si>
  <si>
    <t>166-Cash-on-Hand</t>
  </si>
  <si>
    <t>280 Income Tax (Employees)</t>
  </si>
  <si>
    <t>Bank Accounts</t>
  </si>
  <si>
    <t>281A-General Insurance Premium</t>
  </si>
  <si>
    <t>144.A-Share Capital Cont. SRR Spinning Mill</t>
  </si>
  <si>
    <t>144-Share Capital Contribution to AP R .I. Corpn,</t>
  </si>
  <si>
    <t>282.LIC Premium From  Employees</t>
  </si>
  <si>
    <t>283.1-Labour CESS</t>
  </si>
  <si>
    <t>156A-S.Raju, SA Misapropriation</t>
  </si>
  <si>
    <t>285. Recoveries on Behalf of Banks</t>
  </si>
  <si>
    <t>Capital Receipts Deposits</t>
  </si>
  <si>
    <t>163.13 Consumer Security Deposit Deposits</t>
  </si>
  <si>
    <t>287.13 Other Recoveries Labour Welfare Fund &amp; SWF</t>
  </si>
  <si>
    <t>Deposits</t>
  </si>
  <si>
    <t>298B-Cooperative Education Fund</t>
  </si>
  <si>
    <t>163.16 A.O. Cash BSNL Karimnagar</t>
  </si>
  <si>
    <t>Other Liabilities</t>
  </si>
  <si>
    <t>216S A.D. H&amp;T Parks Baddenapally</t>
  </si>
  <si>
    <t>163.5 Fixed Deposits  Contingency Reserve</t>
  </si>
  <si>
    <t>216T Rural Water Works</t>
  </si>
  <si>
    <t>163.6 Staff Retirement Leave Encashment Fund</t>
  </si>
  <si>
    <t>216.U-APST Coop Finance Corporation ,Knr</t>
  </si>
  <si>
    <t>163.7 Consumer Welfare Fund</t>
  </si>
  <si>
    <t>226A. Consumer Contribution for Agl</t>
  </si>
  <si>
    <t>Loans and Advances</t>
  </si>
  <si>
    <t>226-B Service Line Charges</t>
  </si>
  <si>
    <t>123-Advances to Staff for Vehicle Loans</t>
  </si>
  <si>
    <t>252-B Commn Good Fund Int  on Con Welf Fund</t>
  </si>
  <si>
    <t>124-Housing Loan Advances</t>
  </si>
  <si>
    <t>252  Special Fund</t>
  </si>
  <si>
    <t>Suspense A/c</t>
  </si>
  <si>
    <t>125.A-Marriage Loan</t>
  </si>
  <si>
    <t>244A Elec. Debtors Suspense A/c</t>
  </si>
  <si>
    <t>Interest on Capital Receipts Deposits</t>
  </si>
  <si>
    <t>127-Advance to Staff Pay Advance</t>
  </si>
  <si>
    <t>128-Festival Advance to Staff</t>
  </si>
  <si>
    <t>131.2-Cell Phone Advance to Staff</t>
  </si>
  <si>
    <t>Profit &amp; Loss A/c</t>
  </si>
  <si>
    <t>131-Medical Advance to Staff</t>
  </si>
  <si>
    <t>132-Temporary Advances</t>
  </si>
  <si>
    <t>134-Advance to Contractors/Suppliers</t>
  </si>
  <si>
    <t>164-Imprest</t>
  </si>
  <si>
    <t>128A-Education Advance to Staff</t>
  </si>
  <si>
    <t>129-Computer Loan</t>
  </si>
  <si>
    <t>135-Advance Income Tax</t>
  </si>
  <si>
    <t>Special Fund</t>
  </si>
  <si>
    <t>102.2 -Utilisation of Special Fund</t>
  </si>
  <si>
    <t>163.2 Fixed Deposits Special Fund</t>
  </si>
  <si>
    <t>Stock</t>
  </si>
  <si>
    <t>112A.Operating Stores Rolling Stock Energy Meters</t>
  </si>
  <si>
    <t>112.Operating Stores Rolling Transformers</t>
  </si>
  <si>
    <t>TDS Accounts</t>
  </si>
  <si>
    <t>163.09 TDS Accounts Special Fund</t>
  </si>
  <si>
    <t>163.10 TDs Contingency Reserve Fund</t>
  </si>
  <si>
    <t>163.11-TDs Account General Fund</t>
  </si>
  <si>
    <t>163.17 TDS on Consumer S.D. Deposits</t>
  </si>
  <si>
    <t>163.19-TDs on Developement Charges Deposits</t>
  </si>
  <si>
    <t>Work In Progress</t>
  </si>
  <si>
    <t>102.1 Capital Works in Progress O.H</t>
  </si>
  <si>
    <t>102.A-Capital Works in Progress Labour Charges</t>
  </si>
  <si>
    <t>102. Capital Works in Progress Materials</t>
  </si>
  <si>
    <t>Total</t>
  </si>
  <si>
    <t>CESS.Ltd.Sircilla</t>
  </si>
  <si>
    <t>THE CO-OP. ELECTRIC SUPPLY SOCIETY LTD.,SIRCILLA</t>
  </si>
  <si>
    <t>Annex</t>
  </si>
  <si>
    <t xml:space="preserve"> Credit</t>
  </si>
  <si>
    <t>Debit</t>
  </si>
  <si>
    <t>I</t>
  </si>
  <si>
    <t>II</t>
  </si>
  <si>
    <t>244 Provision for Bad Debts</t>
  </si>
  <si>
    <t>III</t>
  </si>
  <si>
    <t>IV</t>
  </si>
  <si>
    <t>266A-Sundry Creditors (H.T. Bill With Held)</t>
  </si>
  <si>
    <t>221-C.L.D.P.Borewell Advance</t>
  </si>
  <si>
    <t>280.1-I.T.Recovered From Contractors (Group)</t>
  </si>
  <si>
    <t>281-APLI Premium</t>
  </si>
  <si>
    <t>283.1 Labour CESS recoverd form Contractors</t>
  </si>
  <si>
    <t>286.G.P.F Recoveries</t>
  </si>
  <si>
    <t>287.11-Recoveries Employees Union Fee</t>
  </si>
  <si>
    <t>287.16 Other Recoveries Porfession Tax</t>
  </si>
  <si>
    <t>V</t>
  </si>
  <si>
    <t>VI</t>
  </si>
  <si>
    <t>Credit</t>
  </si>
  <si>
    <t>VII</t>
  </si>
  <si>
    <t>VIII</t>
  </si>
  <si>
    <t>166-Cash-In-Hand (B.Cs)</t>
  </si>
  <si>
    <t>162.01 SBH Sircilla C/A</t>
  </si>
  <si>
    <t>Cr</t>
  </si>
  <si>
    <t>162.02 SBH Sircilla SB/A/c</t>
  </si>
  <si>
    <t>162.03 S.B.H.Sircilla C.A. RGGVY</t>
  </si>
  <si>
    <t>162.04 Andhra Bank,Mustabad</t>
  </si>
  <si>
    <t>162.05 SBH Vemulawada</t>
  </si>
  <si>
    <t>162.06 SBH Gambhiraopet</t>
  </si>
  <si>
    <t>162.07 KDCC Bank Sircilla</t>
  </si>
  <si>
    <t>162.08 Gayatri Co-Op Bank, Vemulawada</t>
  </si>
  <si>
    <t>162.09 Andhra Bank, Rudrangi</t>
  </si>
  <si>
    <t>162.10 Andhra Bank Sircilla</t>
  </si>
  <si>
    <t>162.11 S.B.I. Sircilla</t>
  </si>
  <si>
    <t>162.12 IOB Yellareddypet</t>
  </si>
  <si>
    <t>162.15 Vijaya Bank Vemulawada</t>
  </si>
  <si>
    <t>162.16 Andhra Bank Boinpally</t>
  </si>
  <si>
    <t>162.17-SBI, Pothugal</t>
  </si>
  <si>
    <t>162.18-D.G.B.Sircilla</t>
  </si>
  <si>
    <t>162.19-D.G.B.Kodurupaka</t>
  </si>
  <si>
    <t>162.20 SSGB Ellanthakkunta</t>
  </si>
  <si>
    <t>162.21 SCUB Sircilla</t>
  </si>
  <si>
    <t>162.22 SSGB Thangallapally</t>
  </si>
  <si>
    <t>162.23-D.G.B.Vemulawada</t>
  </si>
  <si>
    <t>162.28 Andhra  Bank ,Konaraopet</t>
  </si>
  <si>
    <t>162.30  Punjab National Bank (PDP), ELK</t>
  </si>
  <si>
    <t>162.31 SBH Sircilla (Special Fund)</t>
  </si>
  <si>
    <t>162.32 Andhra Bank,Vemulawada</t>
  </si>
  <si>
    <t>SPECIAL FUND</t>
  </si>
  <si>
    <t>IX</t>
  </si>
  <si>
    <t>163.2 Fixed Deposits Special Fund with SBH Srcl</t>
  </si>
  <si>
    <t>X</t>
  </si>
  <si>
    <t>XI</t>
  </si>
  <si>
    <t>125.A-Marriage Advance</t>
  </si>
  <si>
    <t>129-Computer Loan to Staff</t>
  </si>
  <si>
    <t>135- Advance Income Tax</t>
  </si>
  <si>
    <t>XII</t>
  </si>
  <si>
    <t>111. Constructions Stores Suspence Stock</t>
  </si>
  <si>
    <t>XIII</t>
  </si>
  <si>
    <t>XIV</t>
  </si>
  <si>
    <t>102.A Capital Works in progress labour charges</t>
  </si>
  <si>
    <t>283 Sales Tax</t>
  </si>
  <si>
    <t>284-DTRs Penalty</t>
  </si>
  <si>
    <t>157B-P.Rajender, UDC</t>
  </si>
  <si>
    <t>256A-Addl. Consumption Deposit</t>
  </si>
  <si>
    <t>252C Interest on S.D. Bank deposits</t>
  </si>
  <si>
    <t>252D-Interest on Devl. Charges Bank Deposits</t>
  </si>
  <si>
    <t>252E-Interest on SC &amp; SLC Bank deposits</t>
  </si>
  <si>
    <t>363-A Furniture &amp; Equipments Sports &amp; Games</t>
  </si>
  <si>
    <t>387B-C.C. Cameras</t>
  </si>
  <si>
    <t>388-Computer Printer</t>
  </si>
  <si>
    <t>389 Spot Billing machines</t>
  </si>
  <si>
    <t>157B-Personal Account</t>
  </si>
  <si>
    <t>111A Scrap material</t>
  </si>
  <si>
    <t>132.34 SBH Sircilla Share Capital</t>
  </si>
  <si>
    <t>162.35 SBH Sircila Development charges</t>
  </si>
  <si>
    <t>132.36 SBH Sircilla Security Deposit</t>
  </si>
  <si>
    <t>162.37 SBH Sircilla SLC and SC charges</t>
  </si>
  <si>
    <t>128A-Education advance to Staff</t>
  </si>
  <si>
    <t>16318 TDS on SC &amp; SLC Deposits</t>
  </si>
  <si>
    <t>163.19 TDS on Development charges deposits</t>
  </si>
  <si>
    <t>Capital receipts Deposits</t>
  </si>
  <si>
    <t>XV</t>
  </si>
  <si>
    <t>XVI</t>
  </si>
  <si>
    <t>Managing Director</t>
  </si>
  <si>
    <t>156.A Personal Accounts Missappropiated
by T.Seetharamulu, Ex. Accountant</t>
  </si>
  <si>
    <t>156.A Personal Accounts Missappropiated 
S.Raju, SA</t>
  </si>
  <si>
    <t>351 Capacitor Cells</t>
  </si>
  <si>
    <t>137 Income Tax paid (Disputed in Appeal)</t>
  </si>
  <si>
    <t>362A Administration Building Main Office</t>
  </si>
  <si>
    <t>387C Laptop</t>
  </si>
  <si>
    <t>Balance Sheet</t>
  </si>
  <si>
    <t>351-Capacitor Cells</t>
  </si>
  <si>
    <t>387C- Laptop</t>
  </si>
  <si>
    <t>390 Fake Note Detector &amp; Counting Machine</t>
  </si>
  <si>
    <t>137-Income Tax Paid (Disputed in Appeal)</t>
  </si>
  <si>
    <t>156.A T.Seetharamulu, Ex.Acct. Mis.Appropriation</t>
  </si>
  <si>
    <t>163.12 Share Capital Deposits</t>
  </si>
  <si>
    <t>163.20- TDS on Share Capital Deposits</t>
  </si>
  <si>
    <t>256A-Addl.Consumption Deposit.From Consumers</t>
  </si>
  <si>
    <t>252-F-  Interest on Share Capital Deposits</t>
  </si>
  <si>
    <t>281B APGLI Loan</t>
  </si>
  <si>
    <t>Asst. Accounts Officer,</t>
  </si>
  <si>
    <t>CESS. Limited, Sircilla.</t>
  </si>
  <si>
    <t>156A- The KNR Dist.Chamber of Commerece and Trade</t>
  </si>
  <si>
    <t>162.38 SBH Sircilla EPF &amp; IT</t>
  </si>
  <si>
    <t>163.14 Reserve Fund Deposits Deposits</t>
  </si>
  <si>
    <t>102.K.Thirupathi, IC/AAE Meters</t>
  </si>
  <si>
    <t>102.N.Manohar, AAE/SPM</t>
  </si>
  <si>
    <t>Senior Inspector/Auditor</t>
  </si>
  <si>
    <t xml:space="preserve">THE CO-OP. ELECTRIC SUPPLY SOCIETY LTD.,SIRCILLA   </t>
  </si>
  <si>
    <t>280.2 TCS</t>
  </si>
  <si>
    <t>283.2 G.S.T</t>
  </si>
  <si>
    <t xml:space="preserve">THE CO-OP. ELECTRIC SUPPLY SOCIETY LTD.,SIRCILLA  </t>
  </si>
  <si>
    <t>111A-Scrap Material</t>
  </si>
  <si>
    <t>163.14 Reserve Fund Deposits</t>
  </si>
  <si>
    <t>111. Stores Stock</t>
  </si>
  <si>
    <t>281D-Medical Scheme</t>
  </si>
  <si>
    <t>283.2 GST</t>
  </si>
  <si>
    <t>102.A Ravinder,IC/AAE</t>
  </si>
  <si>
    <t>102.K.Chandra Shekar AE</t>
  </si>
  <si>
    <t>102.M.Madhukar IC/AAE</t>
  </si>
  <si>
    <t>102.N.Ramesh IC/AAE</t>
  </si>
  <si>
    <t>102.R.Kumaraswamy IC/AAE</t>
  </si>
  <si>
    <t>102.S.Narsingam IC/AAE</t>
  </si>
  <si>
    <t>102-V.Vaikuntam IC/AAE</t>
  </si>
  <si>
    <t>Power Tariff Due by CESS.Ltd</t>
  </si>
  <si>
    <t>Power Tariff Due to NPDCL</t>
  </si>
  <si>
    <t>252C-Interest on S.D.Bank Deposits</t>
  </si>
  <si>
    <t>252D-Interest on Dev.Charges Bank Deposits</t>
  </si>
  <si>
    <t>252E-Interest on SC&amp;SLC Bank Deposits</t>
  </si>
  <si>
    <t>252F-Interest on Share Capital Deposits</t>
  </si>
  <si>
    <t>391-Xerox Machine</t>
  </si>
  <si>
    <t>392-Refregirator and Water Coolers</t>
  </si>
  <si>
    <t>Agricultural Tariff Subsidy Adjustable</t>
  </si>
  <si>
    <t>102A-Anandha Chary,JA</t>
  </si>
  <si>
    <t>102-B.Hari Prasad AE</t>
  </si>
  <si>
    <t>102-B.Soujanya,AE</t>
  </si>
  <si>
    <t>102-C.Anil Kumar I/C AAE</t>
  </si>
  <si>
    <t>102-D.Anoosha AE</t>
  </si>
  <si>
    <t>102-D.Aravindha Chary,AAE</t>
  </si>
  <si>
    <t>102-D.Revathi AE</t>
  </si>
  <si>
    <t>102-G.Bharath,AE</t>
  </si>
  <si>
    <t>102-J.Sravanthi,AE</t>
  </si>
  <si>
    <t>102-K.Thirupathi IC/AAE Meters</t>
  </si>
  <si>
    <t>102-M.Prasanna Krishna AE</t>
  </si>
  <si>
    <t>102-N.Manohar,AAE/SPM</t>
  </si>
  <si>
    <t>102-P.Ganesh,AE</t>
  </si>
  <si>
    <t>102-P.Rajender,AAO</t>
  </si>
  <si>
    <t>102-P.Sandeep Reddy,AE</t>
  </si>
  <si>
    <t>102-R.Anoosha,AE</t>
  </si>
  <si>
    <t>102-R.Bhakth singh,AE</t>
  </si>
  <si>
    <t>102-R.Krishnaveni,AE</t>
  </si>
  <si>
    <t>102-R.Nagesh,AAE</t>
  </si>
  <si>
    <t>102-S.Narsingam I/C AAE</t>
  </si>
  <si>
    <t>102-S.Srinivas Reddy,AE</t>
  </si>
  <si>
    <t>392-Refregirator and water cooler</t>
  </si>
  <si>
    <t>162.39 C.A With TSCAB , Hyderabad</t>
  </si>
  <si>
    <t>102-A.Ananda chary,JA</t>
  </si>
  <si>
    <t>102-P.Rajender AAO</t>
  </si>
  <si>
    <t>102-B.Soujanya AE</t>
  </si>
  <si>
    <t>102-D.Anusha AE</t>
  </si>
  <si>
    <t>102-G.Bharath AE</t>
  </si>
  <si>
    <t>102-J.Sravanthi AE</t>
  </si>
  <si>
    <t>102-P.Ganesh AE</t>
  </si>
  <si>
    <t>102-P.Sandeep Reddy AE</t>
  </si>
  <si>
    <t>102-R.Anusha AE</t>
  </si>
  <si>
    <t>102-R.Bhakth Singh AE</t>
  </si>
  <si>
    <t>102-R.Krishnaveni AE</t>
  </si>
  <si>
    <t>102-S.Srinivas Reddy AE</t>
  </si>
  <si>
    <t>102-C.Anil Kumar AAE</t>
  </si>
  <si>
    <t>102-R.Nagesh AAE</t>
  </si>
  <si>
    <t>102-D.Aravinda Chary AAE</t>
  </si>
  <si>
    <t>102-S.Pravalika AE</t>
  </si>
  <si>
    <t>CESS. Limited, Sircilla.                      CESS.Ltd.Sircilla</t>
  </si>
  <si>
    <t xml:space="preserve">                    CESS.Ltd.Sircilla</t>
  </si>
  <si>
    <t>Secured Loans ( Liability)</t>
  </si>
  <si>
    <t>285-1-T.G.B. Sircilla</t>
  </si>
  <si>
    <t>226C  Service Connection Charges</t>
  </si>
  <si>
    <t>316-HVDS Distribution Transformers</t>
  </si>
  <si>
    <t>338-HVDS Dist.Plant H.T. Lines</t>
  </si>
  <si>
    <t>339-HVDS Dist.Plant L.T. Lines</t>
  </si>
  <si>
    <t>163.20-TDs on Share Capital Deposits</t>
  </si>
  <si>
    <t>102-A.Ravinder IC/AAE</t>
  </si>
  <si>
    <t>102-Ch.Pavan, IC/AAE</t>
  </si>
  <si>
    <t>102-K.Amarender, IC/AAE</t>
  </si>
  <si>
    <t>102-K.Chandrashekar, AE</t>
  </si>
  <si>
    <t>102-L.Sushma, AE</t>
  </si>
  <si>
    <t>102-M.Madhukar, IC/AAE</t>
  </si>
  <si>
    <t>102-N.Ramesh, IC/AAE</t>
  </si>
  <si>
    <t>102-R.Kumaraswamy, IC/AAE</t>
  </si>
  <si>
    <t>102-S.Pravalika, AE</t>
  </si>
  <si>
    <t>102-V. Vaikuntam, IC/AAE</t>
  </si>
  <si>
    <t>213- Short Term Loan from Banks</t>
  </si>
  <si>
    <t>270 Inerest payable on Bank Loans</t>
  </si>
  <si>
    <t>282.1 -GSLI</t>
  </si>
  <si>
    <t>226-C- Service Connectin Charges</t>
  </si>
  <si>
    <t>316. HVDS Distribution Transformers</t>
  </si>
  <si>
    <t>338. HVDS Dist.Plant H.T.Lines</t>
  </si>
  <si>
    <t>339. HVDS Dist.Plant L.T.Lines</t>
  </si>
  <si>
    <t>102-CH.Pavan, IC/AAE</t>
  </si>
  <si>
    <t>102-L.Sushma,AE</t>
  </si>
  <si>
    <t>Accounts Officer</t>
  </si>
  <si>
    <t>As at 31-Mar-2021</t>
  </si>
  <si>
    <t>211.Long term loan from REC</t>
  </si>
  <si>
    <t>246-EPF Employees contribution</t>
  </si>
  <si>
    <t>266A-HT Bill with Held payable to APSEB</t>
  </si>
  <si>
    <t>280 Income Tax ( Employees)</t>
  </si>
  <si>
    <t>282.1 GSLI</t>
  </si>
  <si>
    <t>282 LIC Premium from Employees</t>
  </si>
  <si>
    <t>287.16 Employees Professional Tax</t>
  </si>
  <si>
    <t>226 Consumer cont.for service connection</t>
  </si>
  <si>
    <t>245 Suspence A/c</t>
  </si>
  <si>
    <t>102-2195 Ch Vishnu Teja AAE</t>
  </si>
  <si>
    <t>102-2196 B.Pruthvidhar AAE</t>
  </si>
  <si>
    <t>102-2197 S.Rakesh Reddy AAE</t>
  </si>
  <si>
    <t>102-2198 D.Mahesh AAE</t>
  </si>
  <si>
    <t>102-2199 G.Divya AAE</t>
  </si>
  <si>
    <t>102-2200 A.Sushma AAE</t>
  </si>
  <si>
    <t>102-2201 R.Rushika AAE</t>
  </si>
  <si>
    <t>102-2202 G.Prashanth AAE</t>
  </si>
  <si>
    <t>102-2203 B.Harika AAE</t>
  </si>
  <si>
    <t>102-2204 J.Sravanthi AAE</t>
  </si>
  <si>
    <t>102-2205 L.Sravanthi AAE</t>
  </si>
  <si>
    <t>102-2207 V.Sidhartha AAE</t>
  </si>
  <si>
    <t>162.26 DGB Chandurthy</t>
  </si>
  <si>
    <t>271 RGGVVY Interest payable to REC</t>
  </si>
  <si>
    <t>166-Sundry Debtors (Md.Azhar Iqbal)</t>
  </si>
  <si>
    <t/>
  </si>
  <si>
    <t>Particulars</t>
  </si>
  <si>
    <t>Opening</t>
  </si>
  <si>
    <t>Closing</t>
  </si>
  <si>
    <t>Balance</t>
  </si>
  <si>
    <t>339-HVDS Dist.Plant LT Lines</t>
  </si>
  <si>
    <t>Grand Total</t>
  </si>
  <si>
    <t>Asst. Accounts Officer,                        Accounts Officer</t>
  </si>
  <si>
    <t>1-Apr-2021 to 31-Mar-2022</t>
  </si>
  <si>
    <t>Transactions
1.4.2021 to 30.9.2021</t>
  </si>
  <si>
    <t>Transactions
1.10.2021 to 31.3.2022</t>
  </si>
  <si>
    <t>393- Inter com Phone systems</t>
  </si>
  <si>
    <t>394- Air Conditioners</t>
  </si>
  <si>
    <t>216-D-DDUGJY Scheme Grant in Aid</t>
  </si>
  <si>
    <t>259-Testing Fees Deposite</t>
  </si>
  <si>
    <t>277-Telangana Nayibrahmin Coop Societies Fed.Ltd</t>
  </si>
  <si>
    <t>278-Telangana Washermen Cooop.Societies Fed.Ltd</t>
  </si>
  <si>
    <t>281-D Medical Scheme</t>
  </si>
  <si>
    <t>285-2 Sapthagiri Hire Purchase &amp; Finance KNR</t>
  </si>
  <si>
    <t>285-7 Court Recovery</t>
  </si>
  <si>
    <t>285 Recoveries on Behalf of Banks</t>
  </si>
  <si>
    <t>286 GPF Recoveries</t>
  </si>
  <si>
    <t>287.11 Recoveries Employees Union Fee</t>
  </si>
  <si>
    <t>287.13 Other recoveries labour welfare fund &amp; SWF</t>
  </si>
  <si>
    <t>as at 31-Mar-2022</t>
  </si>
  <si>
    <t>393- Inter-cum Phone System</t>
  </si>
  <si>
    <t>163.21 Sri Srinivasa Convension Sircilla</t>
  </si>
  <si>
    <t>102-2206 K.Amulya AAE</t>
  </si>
  <si>
    <t>102-K.Ravi JAO</t>
  </si>
  <si>
    <t>Opening Balance
as on 
01.04.2021</t>
  </si>
  <si>
    <t>(ANNEXURE LIABILITIES)     BALANCE SHEET AS AT 31.03.2022</t>
  </si>
  <si>
    <t>Current Period 2021-22</t>
  </si>
  <si>
    <t>277-Telangana Nayibrahmin co-op societies fed ltd</t>
  </si>
  <si>
    <t>278-Telangana Washermen Co-op Societies fed ltd</t>
  </si>
  <si>
    <t>285-2 Sapthagiri Hire Purchase Finance KNR</t>
  </si>
  <si>
    <t>285-3 Gayatri Bank Vemulawada</t>
  </si>
  <si>
    <t>285-4 Gayatri Bank Sircilla</t>
  </si>
  <si>
    <t>285-5 Canara Bank Sircilla</t>
  </si>
  <si>
    <t>285-6 Vijaya Bank Vemulawada</t>
  </si>
  <si>
    <t>285-7 Court Recoveries</t>
  </si>
  <si>
    <t>287.12- FDF</t>
  </si>
  <si>
    <t>(ANNEXURE ASSETS)    BALANCE SHEET AS AT 31.03.2022</t>
  </si>
  <si>
    <t>393-Inter Cum Phone System</t>
  </si>
  <si>
    <t>394-Air Conditioners</t>
  </si>
  <si>
    <t>102-K.Ravi Jao</t>
  </si>
  <si>
    <t>Profit &amp; Loss Account Net Profit 2021-22</t>
  </si>
  <si>
    <t>THE CO-OP. ELECTRIC SUPPLY SOCIETY LTD.,SIRCILLA   (From 1-Apr-2021)</t>
  </si>
  <si>
    <t>BALANCE SHEET AS AT 31.03.2022</t>
  </si>
  <si>
    <t>Asst. Accounts Officer,                         Accounts Officer</t>
  </si>
  <si>
    <t xml:space="preserve">                    Accounts Officer</t>
  </si>
  <si>
    <t>Current Period 2021-22 Profit</t>
  </si>
  <si>
    <t>Opening Balance Net Loss</t>
  </si>
  <si>
    <t>Junior Inspector/Auditor</t>
  </si>
  <si>
    <t xml:space="preserve">Junior Inspector/Auditor              Senior Inspector/Auditor                  </t>
  </si>
  <si>
    <t xml:space="preserve">CESS.Ltd.Sircilla                               CESS.Ltd.Sircilla                               </t>
  </si>
  <si>
    <t>ANNEXURE-I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</si>
</sst>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 * #,##0.00_ ;_ * \-#,##0.00_ ;_ * &quot;-&quot;??_ ;_ @_ "/>
    <numFmt numFmtId="165" formatCode="&quot;&quot;0.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rebuchet MS"/>
      <family val="2"/>
    </font>
    <font>
      <sz val="12"/>
      <color indexed="8"/>
      <name val="Trebuchet MS"/>
      <family val="2"/>
    </font>
    <font>
      <i/>
      <sz val="12"/>
      <color indexed="8"/>
      <name val="Trebuchet MS"/>
      <family val="2"/>
    </font>
    <font>
      <b/>
      <sz val="12"/>
      <color indexed="8"/>
      <name val="Trebuchet MS"/>
      <family val="2"/>
    </font>
    <font>
      <sz val="12"/>
      <name val="Trebuchet MS"/>
      <family val="2"/>
    </font>
    <font>
      <b/>
      <u/>
      <sz val="12"/>
      <color indexed="8"/>
      <name val="Trebuchet MS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12"/>
      <color theme="1"/>
      <name val="Arial Narrow"/>
      <family val="2"/>
    </font>
    <font>
      <sz val="12"/>
      <color indexed="8"/>
      <name val="Arial Narrow"/>
      <family val="2"/>
    </font>
    <font>
      <b/>
      <sz val="12"/>
      <color indexed="8"/>
      <name val="Arial Narrow"/>
      <family val="2"/>
    </font>
    <font>
      <sz val="12"/>
      <name val="Arial Narrow"/>
      <family val="2"/>
    </font>
    <font>
      <i/>
      <sz val="12"/>
      <color indexed="8"/>
      <name val="Arial Narrow"/>
      <family val="2"/>
    </font>
    <font>
      <b/>
      <i/>
      <u/>
      <sz val="12"/>
      <color indexed="8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i/>
      <sz val="10"/>
      <color indexed="8"/>
      <name val="Arial Narrow"/>
      <family val="2"/>
    </font>
    <font>
      <i/>
      <sz val="11"/>
      <color indexed="8"/>
      <name val="Arial Narrow"/>
      <family val="2"/>
    </font>
    <font>
      <b/>
      <i/>
      <sz val="12"/>
      <color indexed="8"/>
      <name val="Arial Narrow"/>
      <family val="2"/>
    </font>
    <font>
      <i/>
      <sz val="12"/>
      <name val="Arial Narrow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Trebuchet MS"/>
      <family val="2"/>
    </font>
    <font>
      <b/>
      <i/>
      <sz val="12"/>
      <color theme="1"/>
      <name val="Arial Narrow"/>
      <family val="2"/>
    </font>
    <font>
      <sz val="12"/>
      <color rgb="FFFF0000"/>
      <name val="Arial Narrow"/>
      <family val="2"/>
    </font>
    <font>
      <b/>
      <sz val="12"/>
      <color rgb="FFFF0000"/>
      <name val="Arial Narrow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3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0" fontId="6" fillId="0" borderId="0" xfId="0" applyFont="1"/>
    <xf numFmtId="2" fontId="3" fillId="0" borderId="0" xfId="0" applyNumberFormat="1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2" fillId="0" borderId="1" xfId="0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/>
    </xf>
    <xf numFmtId="2" fontId="13" fillId="0" borderId="0" xfId="0" applyNumberFormat="1" applyFont="1"/>
    <xf numFmtId="43" fontId="13" fillId="0" borderId="0" xfId="0" applyNumberFormat="1" applyFont="1"/>
    <xf numFmtId="43" fontId="13" fillId="0" borderId="0" xfId="1" applyFont="1"/>
    <xf numFmtId="0" fontId="13" fillId="0" borderId="0" xfId="0" applyFont="1" applyBorder="1"/>
    <xf numFmtId="43" fontId="13" fillId="0" borderId="0" xfId="1" applyFont="1" applyBorder="1" applyAlignment="1">
      <alignment shrinkToFit="1"/>
    </xf>
    <xf numFmtId="43" fontId="13" fillId="0" borderId="0" xfId="1" applyFont="1" applyBorder="1"/>
    <xf numFmtId="43" fontId="11" fillId="0" borderId="0" xfId="1" applyFont="1"/>
    <xf numFmtId="0" fontId="16" fillId="0" borderId="1" xfId="0" applyFont="1" applyBorder="1" applyAlignment="1">
      <alignment horizontal="center" vertical="center" wrapText="1"/>
    </xf>
    <xf numFmtId="43" fontId="13" fillId="0" borderId="0" xfId="0" applyNumberFormat="1" applyFont="1" applyBorder="1"/>
    <xf numFmtId="2" fontId="17" fillId="0" borderId="0" xfId="0" applyNumberFormat="1" applyFont="1"/>
    <xf numFmtId="2" fontId="11" fillId="0" borderId="0" xfId="0" applyNumberFormat="1" applyFont="1" applyAlignment="1">
      <alignment horizontal="right"/>
    </xf>
    <xf numFmtId="2" fontId="11" fillId="0" borderId="0" xfId="0" applyNumberFormat="1" applyFont="1"/>
    <xf numFmtId="165" fontId="11" fillId="0" borderId="0" xfId="0" applyNumberFormat="1" applyFont="1"/>
    <xf numFmtId="0" fontId="11" fillId="0" borderId="0" xfId="0" applyFont="1" applyAlignment="1">
      <alignment horizontal="right"/>
    </xf>
    <xf numFmtId="2" fontId="13" fillId="0" borderId="0" xfId="0" applyNumberFormat="1" applyFont="1" applyAlignment="1">
      <alignment horizontal="right"/>
    </xf>
    <xf numFmtId="43" fontId="17" fillId="0" borderId="0" xfId="1" applyFont="1"/>
    <xf numFmtId="0" fontId="13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43" fontId="11" fillId="0" borderId="0" xfId="0" applyNumberFormat="1" applyFont="1"/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3" fontId="11" fillId="0" borderId="0" xfId="1" applyFont="1" applyAlignment="1"/>
    <xf numFmtId="43" fontId="8" fillId="0" borderId="0" xfId="0" applyNumberFormat="1" applyFont="1"/>
    <xf numFmtId="49" fontId="9" fillId="0" borderId="3" xfId="0" applyNumberFormat="1" applyFont="1" applyBorder="1" applyAlignment="1">
      <alignment horizontal="left" vertical="top" indent="2"/>
    </xf>
    <xf numFmtId="43" fontId="10" fillId="0" borderId="3" xfId="1" applyFont="1" applyBorder="1" applyAlignment="1">
      <alignment horizontal="right" vertical="top"/>
    </xf>
    <xf numFmtId="43" fontId="9" fillId="0" borderId="3" xfId="1" applyFont="1" applyBorder="1" applyAlignment="1">
      <alignment horizontal="right" vertical="top"/>
    </xf>
    <xf numFmtId="43" fontId="0" fillId="0" borderId="0" xfId="0" applyNumberFormat="1"/>
    <xf numFmtId="0" fontId="12" fillId="0" borderId="1" xfId="0" applyFont="1" applyBorder="1" applyAlignment="1">
      <alignment vertical="center"/>
    </xf>
    <xf numFmtId="43" fontId="12" fillId="0" borderId="1" xfId="1" applyFont="1" applyBorder="1" applyAlignment="1">
      <alignment horizontal="center" vertical="center" shrinkToFit="1"/>
    </xf>
    <xf numFmtId="43" fontId="14" fillId="0" borderId="1" xfId="1" applyFont="1" applyBorder="1" applyAlignment="1">
      <alignment horizontal="right" vertical="center" shrinkToFit="1"/>
    </xf>
    <xf numFmtId="43" fontId="12" fillId="0" borderId="1" xfId="1" applyFont="1" applyBorder="1" applyAlignment="1">
      <alignment horizontal="right" vertical="center" shrinkToFit="1"/>
    </xf>
    <xf numFmtId="0" fontId="14" fillId="0" borderId="1" xfId="0" applyFont="1" applyBorder="1" applyAlignment="1">
      <alignment vertical="center" shrinkToFit="1"/>
    </xf>
    <xf numFmtId="0" fontId="14" fillId="0" borderId="1" xfId="0" applyFont="1" applyBorder="1" applyAlignment="1">
      <alignment vertical="center"/>
    </xf>
    <xf numFmtId="43" fontId="14" fillId="0" borderId="1" xfId="1" quotePrefix="1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/>
    </xf>
    <xf numFmtId="43" fontId="14" fillId="0" borderId="1" xfId="1" quotePrefix="1" applyFont="1" applyBorder="1" applyAlignment="1">
      <alignment horizontal="right" vertical="center" shrinkToFit="1"/>
    </xf>
    <xf numFmtId="0" fontId="11" fillId="0" borderId="1" xfId="0" applyFont="1" applyBorder="1" applyAlignment="1">
      <alignment horizontal="left" vertical="center"/>
    </xf>
    <xf numFmtId="43" fontId="11" fillId="0" borderId="1" xfId="1" applyFont="1" applyBorder="1" applyAlignment="1">
      <alignment horizontal="right" vertical="center" shrinkToFit="1"/>
    </xf>
    <xf numFmtId="0" fontId="11" fillId="0" borderId="1" xfId="0" applyFont="1" applyBorder="1" applyAlignment="1">
      <alignment vertical="center"/>
    </xf>
    <xf numFmtId="43" fontId="13" fillId="0" borderId="1" xfId="1" applyFont="1" applyBorder="1"/>
    <xf numFmtId="0" fontId="1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vertical="top" shrinkToFit="1"/>
    </xf>
    <xf numFmtId="43" fontId="14" fillId="0" borderId="1" xfId="1" applyFont="1" applyBorder="1" applyAlignment="1">
      <alignment vertical="center" shrinkToFit="1"/>
    </xf>
    <xf numFmtId="0" fontId="12" fillId="0" borderId="1" xfId="0" applyFont="1" applyBorder="1" applyAlignment="1">
      <alignment horizontal="left" vertical="top" indent="2"/>
    </xf>
    <xf numFmtId="43" fontId="12" fillId="0" borderId="1" xfId="1" applyFont="1" applyBorder="1" applyAlignment="1">
      <alignment horizontal="left" vertical="top" shrinkToFit="1"/>
    </xf>
    <xf numFmtId="43" fontId="12" fillId="0" borderId="1" xfId="1" applyFont="1" applyBorder="1" applyAlignment="1">
      <alignment horizontal="right" vertical="top" shrinkToFit="1"/>
    </xf>
    <xf numFmtId="43" fontId="20" fillId="0" borderId="1" xfId="1" applyFont="1" applyBorder="1" applyAlignment="1">
      <alignment horizontal="right" vertical="center" shrinkToFit="1"/>
    </xf>
    <xf numFmtId="49" fontId="9" fillId="0" borderId="3" xfId="0" applyNumberFormat="1" applyFont="1" applyBorder="1" applyAlignment="1">
      <alignment vertical="top"/>
    </xf>
    <xf numFmtId="43" fontId="17" fillId="0" borderId="3" xfId="1" applyFont="1" applyBorder="1" applyAlignment="1">
      <alignment horizontal="right" vertical="top"/>
    </xf>
    <xf numFmtId="49" fontId="10" fillId="0" borderId="3" xfId="0" applyNumberFormat="1" applyFont="1" applyBorder="1" applyAlignment="1">
      <alignment horizontal="left" vertical="top" indent="1"/>
    </xf>
    <xf numFmtId="49" fontId="10" fillId="0" borderId="3" xfId="0" applyNumberFormat="1" applyFont="1" applyFill="1" applyBorder="1" applyAlignment="1">
      <alignment horizontal="left" vertical="top" indent="1"/>
    </xf>
    <xf numFmtId="43" fontId="10" fillId="0" borderId="3" xfId="1" applyFont="1" applyFill="1" applyBorder="1" applyAlignment="1">
      <alignment horizontal="right" vertical="top"/>
    </xf>
    <xf numFmtId="49" fontId="9" fillId="0" borderId="3" xfId="0" applyNumberFormat="1" applyFont="1" applyBorder="1" applyAlignment="1">
      <alignment horizontal="left" vertical="top"/>
    </xf>
    <xf numFmtId="49" fontId="8" fillId="0" borderId="3" xfId="0" applyNumberFormat="1" applyFont="1" applyBorder="1" applyAlignment="1">
      <alignment horizontal="left" vertical="top" indent="1"/>
    </xf>
    <xf numFmtId="0" fontId="0" fillId="0" borderId="3" xfId="0" applyBorder="1"/>
    <xf numFmtId="49" fontId="10" fillId="0" borderId="3" xfId="0" applyNumberFormat="1" applyFont="1" applyBorder="1" applyAlignment="1">
      <alignment vertical="top"/>
    </xf>
    <xf numFmtId="49" fontId="8" fillId="0" borderId="3" xfId="0" applyNumberFormat="1" applyFont="1" applyBorder="1" applyAlignment="1">
      <alignment vertical="top"/>
    </xf>
    <xf numFmtId="43" fontId="21" fillId="0" borderId="3" xfId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indent="1"/>
    </xf>
    <xf numFmtId="43" fontId="5" fillId="0" borderId="1" xfId="1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left" vertical="top" indent="1"/>
    </xf>
    <xf numFmtId="49" fontId="2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center"/>
    </xf>
    <xf numFmtId="43" fontId="5" fillId="0" borderId="1" xfId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top" indent="2"/>
    </xf>
    <xf numFmtId="0" fontId="4" fillId="0" borderId="1" xfId="0" applyFont="1" applyBorder="1" applyAlignment="1">
      <alignment horizontal="right" vertical="top"/>
    </xf>
    <xf numFmtId="0" fontId="3" fillId="0" borderId="1" xfId="0" applyFont="1" applyBorder="1"/>
    <xf numFmtId="43" fontId="5" fillId="0" borderId="1" xfId="1" applyFont="1" applyBorder="1"/>
    <xf numFmtId="0" fontId="5" fillId="0" borderId="1" xfId="0" applyFont="1" applyBorder="1"/>
    <xf numFmtId="0" fontId="8" fillId="0" borderId="0" xfId="0" applyFont="1" applyAlignment="1">
      <alignment horizontal="center"/>
    </xf>
    <xf numFmtId="0" fontId="12" fillId="0" borderId="1" xfId="0" applyFont="1" applyBorder="1" applyAlignment="1">
      <alignment vertical="center" shrinkToFit="1"/>
    </xf>
    <xf numFmtId="0" fontId="14" fillId="0" borderId="1" xfId="0" applyFont="1" applyBorder="1" applyAlignment="1">
      <alignment horizontal="left" vertical="center" shrinkToFit="1"/>
    </xf>
    <xf numFmtId="0" fontId="11" fillId="0" borderId="1" xfId="0" applyFont="1" applyBorder="1" applyAlignment="1">
      <alignment vertical="center" shrinkToFit="1"/>
    </xf>
    <xf numFmtId="43" fontId="11" fillId="0" borderId="1" xfId="1" applyFont="1" applyBorder="1" applyAlignment="1">
      <alignment vertical="center" shrinkToFit="1"/>
    </xf>
    <xf numFmtId="0" fontId="11" fillId="0" borderId="1" xfId="0" applyFont="1" applyBorder="1" applyAlignment="1">
      <alignment horizontal="left" vertical="center" shrinkToFit="1"/>
    </xf>
    <xf numFmtId="0" fontId="12" fillId="0" borderId="1" xfId="0" applyFont="1" applyBorder="1" applyAlignment="1">
      <alignment horizontal="left" vertical="center" shrinkToFit="1"/>
    </xf>
    <xf numFmtId="0" fontId="14" fillId="0" borderId="1" xfId="0" applyFont="1" applyBorder="1" applyAlignment="1">
      <alignment vertical="top" shrinkToFit="1"/>
    </xf>
    <xf numFmtId="43" fontId="21" fillId="0" borderId="1" xfId="1" applyFont="1" applyBorder="1" applyAlignment="1">
      <alignment horizontal="right" vertical="top" shrinkToFit="1"/>
    </xf>
    <xf numFmtId="43" fontId="21" fillId="0" borderId="1" xfId="1" applyFont="1" applyBorder="1" applyAlignment="1">
      <alignment horizontal="right" vertical="top"/>
    </xf>
    <xf numFmtId="43" fontId="13" fillId="0" borderId="1" xfId="1" applyFont="1" applyBorder="1" applyAlignment="1">
      <alignment horizontal="right" vertical="top" shrinkToFit="1"/>
    </xf>
    <xf numFmtId="43" fontId="21" fillId="0" borderId="1" xfId="1" applyFont="1" applyBorder="1" applyAlignment="1">
      <alignment horizontal="right" vertical="center" shrinkToFit="1"/>
    </xf>
    <xf numFmtId="0" fontId="0" fillId="0" borderId="1" xfId="0" applyBorder="1"/>
    <xf numFmtId="43" fontId="8" fillId="0" borderId="1" xfId="1" applyFont="1" applyBorder="1" applyAlignment="1">
      <alignment horizontal="right" vertical="top"/>
    </xf>
    <xf numFmtId="43" fontId="11" fillId="0" borderId="1" xfId="1" applyFont="1" applyBorder="1" applyAlignment="1">
      <alignment horizontal="right" vertical="top" shrinkToFit="1"/>
    </xf>
    <xf numFmtId="0" fontId="19" fillId="0" borderId="1" xfId="0" applyFont="1" applyBorder="1" applyAlignment="1">
      <alignment vertical="center" shrinkToFit="1"/>
    </xf>
    <xf numFmtId="43" fontId="14" fillId="0" borderId="1" xfId="1" applyFont="1" applyBorder="1" applyAlignment="1">
      <alignment horizontal="right" vertical="center"/>
    </xf>
    <xf numFmtId="0" fontId="18" fillId="0" borderId="1" xfId="0" applyFont="1" applyBorder="1" applyAlignment="1">
      <alignment vertical="center" wrapText="1" shrinkToFit="1"/>
    </xf>
    <xf numFmtId="43" fontId="14" fillId="0" borderId="1" xfId="1" applyFont="1" applyBorder="1" applyAlignment="1">
      <alignment horizontal="right" vertical="top"/>
    </xf>
    <xf numFmtId="0" fontId="20" fillId="0" borderId="1" xfId="0" applyFont="1" applyBorder="1" applyAlignment="1">
      <alignment horizontal="left" vertical="center" shrinkToFit="1"/>
    </xf>
    <xf numFmtId="0" fontId="12" fillId="0" borderId="1" xfId="0" applyFont="1" applyBorder="1" applyAlignment="1">
      <alignment horizontal="left" vertical="center"/>
    </xf>
    <xf numFmtId="43" fontId="12" fillId="0" borderId="1" xfId="1" applyFont="1" applyBorder="1" applyAlignment="1">
      <alignment horizontal="left" vertical="center" shrinkToFit="1"/>
    </xf>
    <xf numFmtId="0" fontId="8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8" fillId="0" borderId="0" xfId="0" applyFont="1" applyAlignment="1">
      <alignment horizontal="center"/>
    </xf>
    <xf numFmtId="43" fontId="10" fillId="0" borderId="1" xfId="1" applyFont="1" applyBorder="1"/>
    <xf numFmtId="49" fontId="26" fillId="0" borderId="3" xfId="0" applyNumberFormat="1" applyFont="1" applyBorder="1" applyAlignment="1">
      <alignment vertical="top"/>
    </xf>
    <xf numFmtId="43" fontId="8" fillId="0" borderId="0" xfId="1" applyFont="1"/>
    <xf numFmtId="164" fontId="8" fillId="0" borderId="0" xfId="0" applyNumberFormat="1" applyFont="1"/>
    <xf numFmtId="43" fontId="11" fillId="0" borderId="0" xfId="1" applyFont="1" applyAlignment="1">
      <alignment horizontal="right"/>
    </xf>
    <xf numFmtId="164" fontId="13" fillId="0" borderId="0" xfId="0" applyNumberFormat="1" applyFont="1"/>
    <xf numFmtId="0" fontId="13" fillId="0" borderId="1" xfId="0" applyFont="1" applyBorder="1" applyAlignment="1">
      <alignment horizontal="left" vertical="center"/>
    </xf>
    <xf numFmtId="43" fontId="28" fillId="0" borderId="1" xfId="1" applyFont="1" applyBorder="1" applyAlignment="1">
      <alignment horizontal="right" vertical="center" shrinkToFit="1"/>
    </xf>
    <xf numFmtId="0" fontId="27" fillId="0" borderId="0" xfId="0" applyFont="1"/>
    <xf numFmtId="0" fontId="21" fillId="0" borderId="1" xfId="0" applyFont="1" applyBorder="1" applyAlignment="1">
      <alignment horizontal="left" vertical="center"/>
    </xf>
    <xf numFmtId="43" fontId="17" fillId="0" borderId="1" xfId="1" applyFont="1" applyBorder="1" applyAlignment="1">
      <alignment horizontal="right" vertical="center" shrinkToFit="1"/>
    </xf>
    <xf numFmtId="49" fontId="24" fillId="0" borderId="3" xfId="0" applyNumberFormat="1" applyFont="1" applyBorder="1" applyAlignment="1">
      <alignment horizontal="left" vertical="top" indent="2"/>
    </xf>
    <xf numFmtId="49" fontId="24" fillId="0" borderId="3" xfId="0" applyNumberFormat="1" applyFont="1" applyBorder="1" applyAlignment="1">
      <alignment horizontal="center" vertical="top"/>
    </xf>
    <xf numFmtId="49" fontId="30" fillId="0" borderId="3" xfId="0" applyNumberFormat="1" applyFont="1" applyBorder="1" applyAlignment="1">
      <alignment horizontal="center" vertical="top"/>
    </xf>
    <xf numFmtId="49" fontId="30" fillId="0" borderId="3" xfId="0" applyNumberFormat="1" applyFont="1" applyBorder="1" applyAlignment="1">
      <alignment vertical="top"/>
    </xf>
    <xf numFmtId="164" fontId="30" fillId="0" borderId="3" xfId="2" applyFont="1" applyBorder="1" applyAlignment="1">
      <alignment horizontal="right" vertical="top"/>
    </xf>
    <xf numFmtId="164" fontId="29" fillId="0" borderId="3" xfId="2" applyFont="1" applyBorder="1" applyAlignment="1">
      <alignment horizontal="right" vertical="top"/>
    </xf>
    <xf numFmtId="164" fontId="0" fillId="0" borderId="0" xfId="0" applyNumberFormat="1"/>
    <xf numFmtId="164" fontId="24" fillId="0" borderId="3" xfId="2" applyFont="1" applyBorder="1" applyAlignment="1">
      <alignment horizontal="right" vertical="top"/>
    </xf>
    <xf numFmtId="164" fontId="31" fillId="0" borderId="3" xfId="2" applyFont="1" applyBorder="1" applyAlignment="1">
      <alignment horizontal="right" vertical="top"/>
    </xf>
    <xf numFmtId="43" fontId="12" fillId="0" borderId="1" xfId="1" applyFont="1" applyBorder="1" applyAlignment="1">
      <alignment horizontal="center" vertical="center" wrapText="1"/>
    </xf>
    <xf numFmtId="2" fontId="0" fillId="0" borderId="1" xfId="0" applyNumberFormat="1" applyBorder="1"/>
    <xf numFmtId="49" fontId="10" fillId="0" borderId="1" xfId="0" applyNumberFormat="1" applyFont="1" applyBorder="1" applyAlignment="1">
      <alignment vertical="top"/>
    </xf>
    <xf numFmtId="43" fontId="11" fillId="0" borderId="1" xfId="1" applyFont="1" applyBorder="1"/>
    <xf numFmtId="43" fontId="0" fillId="0" borderId="1" xfId="1" applyFont="1" applyBorder="1"/>
    <xf numFmtId="43" fontId="12" fillId="0" borderId="1" xfId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top" inden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2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center" vertical="top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/>
    </xf>
    <xf numFmtId="43" fontId="12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22" fillId="0" borderId="0" xfId="0" applyNumberFormat="1" applyFont="1" applyAlignment="1">
      <alignment horizontal="center" vertical="top"/>
    </xf>
    <xf numFmtId="49" fontId="23" fillId="0" borderId="2" xfId="0" applyNumberFormat="1" applyFont="1" applyBorder="1" applyAlignment="1">
      <alignment horizontal="center" vertical="top"/>
    </xf>
    <xf numFmtId="49" fontId="24" fillId="0" borderId="3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top" wrapText="1"/>
    </xf>
    <xf numFmtId="49" fontId="24" fillId="0" borderId="3" xfId="0" applyNumberFormat="1" applyFont="1" applyBorder="1" applyAlignment="1">
      <alignment horizontal="center" vertical="top" wrapText="1"/>
    </xf>
    <xf numFmtId="49" fontId="24" fillId="0" borderId="3" xfId="0" applyNumberFormat="1" applyFont="1" applyBorder="1" applyAlignment="1">
      <alignment horizontal="center" vertical="top"/>
    </xf>
    <xf numFmtId="49" fontId="29" fillId="0" borderId="3" xfId="0" applyNumberFormat="1" applyFont="1" applyBorder="1" applyAlignment="1">
      <alignment horizontal="center" vertical="top" wrapText="1"/>
    </xf>
    <xf numFmtId="49" fontId="32" fillId="0" borderId="2" xfId="0" applyNumberFormat="1" applyFont="1" applyBorder="1" applyAlignment="1">
      <alignment horizontal="center" vertical="top"/>
    </xf>
    <xf numFmtId="49" fontId="23" fillId="0" borderId="0" xfId="0" applyNumberFormat="1" applyFont="1" applyBorder="1" applyAlignment="1">
      <alignment horizontal="center" vertical="top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view="pageBreakPreview" zoomScaleSheetLayoutView="100" workbookViewId="0">
      <selection activeCell="K19" sqref="K19"/>
    </sheetView>
  </sheetViews>
  <sheetFormatPr defaultRowHeight="18"/>
  <cols>
    <col min="1" max="1" width="44.28515625" style="2" customWidth="1"/>
    <col min="2" max="2" width="9.28515625" style="2" customWidth="1"/>
    <col min="3" max="3" width="23.140625" style="2" bestFit="1" customWidth="1"/>
    <col min="4" max="4" width="30.28515625" style="2" bestFit="1" customWidth="1"/>
    <col min="5" max="5" width="9" style="2" customWidth="1"/>
    <col min="6" max="6" width="23.140625" style="2" bestFit="1" customWidth="1"/>
    <col min="7" max="7" width="18.5703125" style="2" customWidth="1"/>
    <col min="8" max="16384" width="9.140625" style="2"/>
  </cols>
  <sheetData>
    <row r="1" spans="1:6" ht="24.95" customHeight="1">
      <c r="A1" s="142" t="s">
        <v>130</v>
      </c>
      <c r="B1" s="142"/>
      <c r="C1" s="142"/>
      <c r="D1" s="142"/>
      <c r="E1" s="142"/>
      <c r="F1" s="142"/>
    </row>
    <row r="2" spans="1:6" ht="17.25" customHeight="1">
      <c r="A2" s="143" t="s">
        <v>406</v>
      </c>
      <c r="B2" s="143"/>
      <c r="C2" s="143"/>
      <c r="D2" s="143"/>
      <c r="E2" s="143"/>
      <c r="F2" s="143"/>
    </row>
    <row r="3" spans="1:6" ht="25.5" customHeight="1">
      <c r="A3" s="69" t="s">
        <v>0</v>
      </c>
      <c r="B3" s="69" t="s">
        <v>131</v>
      </c>
      <c r="C3" s="70" t="s">
        <v>334</v>
      </c>
      <c r="D3" s="69" t="s">
        <v>1</v>
      </c>
      <c r="E3" s="69" t="s">
        <v>131</v>
      </c>
      <c r="F3" s="70" t="s">
        <v>334</v>
      </c>
    </row>
    <row r="4" spans="1:6" ht="24" customHeight="1">
      <c r="A4" s="71" t="s">
        <v>2</v>
      </c>
      <c r="B4" s="69" t="s">
        <v>134</v>
      </c>
      <c r="C4" s="72">
        <f>'Detailed Liabilities'!H4</f>
        <v>418550930</v>
      </c>
      <c r="D4" s="71" t="s">
        <v>3</v>
      </c>
      <c r="E4" s="69" t="s">
        <v>151</v>
      </c>
      <c r="F4" s="72">
        <f>'Detailed Assets'!H4</f>
        <v>2227416382.908</v>
      </c>
    </row>
    <row r="5" spans="1:6" ht="24" customHeight="1">
      <c r="A5" s="71" t="s">
        <v>12</v>
      </c>
      <c r="B5" s="69" t="s">
        <v>135</v>
      </c>
      <c r="C5" s="72">
        <f>'Detailed Liabilities'!H9</f>
        <v>1747175772.8700001</v>
      </c>
      <c r="D5" s="71" t="s">
        <v>61</v>
      </c>
      <c r="E5" s="69" t="s">
        <v>180</v>
      </c>
      <c r="F5" s="72">
        <f>'Detailed Assets'!H46</f>
        <v>4385334502.1200008</v>
      </c>
    </row>
    <row r="6" spans="1:6" ht="24" customHeight="1">
      <c r="A6" s="71" t="s">
        <v>42</v>
      </c>
      <c r="B6" s="69" t="s">
        <v>137</v>
      </c>
      <c r="C6" s="72">
        <f>'Detailed Liabilities'!H24</f>
        <v>238218400</v>
      </c>
      <c r="D6" s="73" t="s">
        <v>77</v>
      </c>
      <c r="E6" s="74" t="s">
        <v>182</v>
      </c>
      <c r="F6" s="72">
        <f>'Detailed Assets'!H92</f>
        <v>109529086</v>
      </c>
    </row>
    <row r="7" spans="1:6" ht="24" customHeight="1">
      <c r="A7" s="71" t="s">
        <v>46</v>
      </c>
      <c r="B7" s="69" t="s">
        <v>138</v>
      </c>
      <c r="C7" s="72">
        <f>'Detailed Liabilities'!H27</f>
        <v>2033331885.5500007</v>
      </c>
      <c r="D7" s="71" t="s">
        <v>80</v>
      </c>
      <c r="E7" s="69" t="s">
        <v>183</v>
      </c>
      <c r="F7" s="72">
        <f>'Detailed Assets'!H96</f>
        <v>275499171.83999997</v>
      </c>
    </row>
    <row r="8" spans="1:6" ht="24" customHeight="1">
      <c r="A8" s="71" t="s">
        <v>83</v>
      </c>
      <c r="B8" s="69" t="s">
        <v>147</v>
      </c>
      <c r="C8" s="72">
        <f>'Detailed Liabilities'!H73</f>
        <v>686149618.23000002</v>
      </c>
      <c r="D8" s="71" t="s">
        <v>91</v>
      </c>
      <c r="E8" s="69" t="s">
        <v>187</v>
      </c>
      <c r="F8" s="72">
        <f>'Detailed Assets'!H99</f>
        <v>98524579.569999993</v>
      </c>
    </row>
    <row r="9" spans="1:6" ht="24" customHeight="1">
      <c r="A9" s="71" t="s">
        <v>97</v>
      </c>
      <c r="B9" s="69" t="s">
        <v>148</v>
      </c>
      <c r="C9" s="72">
        <f>'Detailed Liabilities'!H83</f>
        <v>2676874099.0899997</v>
      </c>
      <c r="D9" s="71" t="s">
        <v>112</v>
      </c>
      <c r="E9" s="69" t="s">
        <v>189</v>
      </c>
      <c r="F9" s="72">
        <f>'Detailed Assets'!H105</f>
        <v>88575351.5</v>
      </c>
    </row>
    <row r="10" spans="1:6" ht="24" customHeight="1">
      <c r="A10" s="73" t="s">
        <v>100</v>
      </c>
      <c r="B10" s="74" t="s">
        <v>150</v>
      </c>
      <c r="C10" s="72">
        <f>'Detailed Liabilities'!H86</f>
        <v>85145804</v>
      </c>
      <c r="D10" s="71" t="s">
        <v>115</v>
      </c>
      <c r="E10" s="69" t="s">
        <v>190</v>
      </c>
      <c r="F10" s="72">
        <f>'Detailed Assets'!H119</f>
        <v>102211511.54000005</v>
      </c>
    </row>
    <row r="11" spans="1:6" ht="24" customHeight="1">
      <c r="A11" s="75"/>
      <c r="B11" s="69"/>
      <c r="C11" s="76"/>
      <c r="D11" s="71" t="s">
        <v>118</v>
      </c>
      <c r="E11" s="69" t="s">
        <v>213</v>
      </c>
      <c r="F11" s="72">
        <f>'Detailed Assets'!H123</f>
        <v>0</v>
      </c>
    </row>
    <row r="12" spans="1:6" ht="24" customHeight="1">
      <c r="A12" s="75"/>
      <c r="B12" s="77"/>
      <c r="C12" s="76"/>
      <c r="D12" s="71" t="s">
        <v>124</v>
      </c>
      <c r="E12" s="69" t="s">
        <v>214</v>
      </c>
      <c r="F12" s="72">
        <f>'Detailed Assets'!H131</f>
        <v>659899236.20999992</v>
      </c>
    </row>
    <row r="13" spans="1:6" ht="19.5" customHeight="1">
      <c r="A13" s="78" t="s">
        <v>128</v>
      </c>
      <c r="B13" s="79"/>
      <c r="C13" s="72">
        <f>SUM(C4:C12)</f>
        <v>7885446509.7399998</v>
      </c>
      <c r="D13" s="78" t="s">
        <v>128</v>
      </c>
      <c r="E13" s="79"/>
      <c r="F13" s="72">
        <f>SUM(F4:F12)</f>
        <v>7946989821.6880007</v>
      </c>
    </row>
    <row r="14" spans="1:6" ht="20.25" customHeight="1">
      <c r="A14" s="80" t="s">
        <v>404</v>
      </c>
      <c r="B14" s="80"/>
      <c r="C14" s="81">
        <f>'Detailed Liabilities'!H91</f>
        <v>61543311.949999996</v>
      </c>
      <c r="D14" s="80"/>
      <c r="E14" s="80"/>
      <c r="F14" s="81">
        <v>0</v>
      </c>
    </row>
    <row r="15" spans="1:6" ht="28.5" customHeight="1">
      <c r="A15" s="82" t="s">
        <v>128</v>
      </c>
      <c r="B15" s="82"/>
      <c r="C15" s="81">
        <f>SUM(C13:C14)</f>
        <v>7946989821.6899996</v>
      </c>
      <c r="D15" s="80"/>
      <c r="E15" s="80"/>
      <c r="F15" s="81">
        <f>F14+F13</f>
        <v>7946989821.6880007</v>
      </c>
    </row>
    <row r="16" spans="1:6">
      <c r="A16" s="1"/>
      <c r="B16" s="1"/>
      <c r="C16" s="1"/>
      <c r="D16" s="1"/>
      <c r="E16" s="1"/>
      <c r="F16" s="3"/>
    </row>
    <row r="17" spans="1:6">
      <c r="A17" s="1"/>
      <c r="B17" s="1"/>
      <c r="C17" s="1"/>
      <c r="D17" s="1"/>
      <c r="E17" s="1"/>
      <c r="F17" s="3"/>
    </row>
    <row r="18" spans="1:6">
      <c r="A18" s="2" t="s">
        <v>233</v>
      </c>
      <c r="B18" s="141" t="s">
        <v>333</v>
      </c>
      <c r="C18" s="141"/>
      <c r="E18" s="141" t="s">
        <v>215</v>
      </c>
      <c r="F18" s="141"/>
    </row>
    <row r="19" spans="1:6">
      <c r="A19" s="2" t="s">
        <v>234</v>
      </c>
      <c r="B19" s="141" t="s">
        <v>129</v>
      </c>
      <c r="C19" s="141"/>
      <c r="E19" s="141" t="s">
        <v>129</v>
      </c>
      <c r="F19" s="141"/>
    </row>
    <row r="20" spans="1:6">
      <c r="B20" s="136"/>
      <c r="C20" s="136"/>
      <c r="E20" s="136"/>
      <c r="F20" s="136"/>
    </row>
    <row r="21" spans="1:6">
      <c r="A21" s="1"/>
      <c r="B21" s="1"/>
      <c r="C21" s="1"/>
      <c r="D21" s="1"/>
      <c r="E21" s="1"/>
      <c r="F21" s="1"/>
    </row>
    <row r="22" spans="1:6">
      <c r="A22" s="106" t="s">
        <v>411</v>
      </c>
      <c r="B22" s="140" t="s">
        <v>240</v>
      </c>
      <c r="C22" s="140"/>
      <c r="D22" s="107"/>
      <c r="E22" s="140" t="s">
        <v>240</v>
      </c>
      <c r="F22" s="140"/>
    </row>
    <row r="23" spans="1:6">
      <c r="A23" s="106" t="s">
        <v>129</v>
      </c>
      <c r="B23" s="140" t="s">
        <v>129</v>
      </c>
      <c r="C23" s="140"/>
      <c r="D23" s="107"/>
      <c r="E23" s="140" t="s">
        <v>129</v>
      </c>
      <c r="F23" s="140"/>
    </row>
  </sheetData>
  <mergeCells count="10">
    <mergeCell ref="E23:F23"/>
    <mergeCell ref="B18:C18"/>
    <mergeCell ref="B19:C19"/>
    <mergeCell ref="A1:F1"/>
    <mergeCell ref="A2:F2"/>
    <mergeCell ref="E18:F18"/>
    <mergeCell ref="E19:F19"/>
    <mergeCell ref="E22:F22"/>
    <mergeCell ref="B22:C22"/>
    <mergeCell ref="B23:C23"/>
  </mergeCells>
  <printOptions horizontalCentered="1"/>
  <pageMargins left="0.98425196850393704" right="0.98425196850393704" top="0.98425196850393704" bottom="0.98425196850393704" header="0" footer="0"/>
  <pageSetup paperSize="5" scale="98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95"/>
  <sheetViews>
    <sheetView view="pageBreakPreview" topLeftCell="A64" zoomScaleSheetLayoutView="100" workbookViewId="0">
      <selection activeCell="C83" sqref="C83"/>
    </sheetView>
  </sheetViews>
  <sheetFormatPr defaultRowHeight="15.75"/>
  <cols>
    <col min="1" max="1" width="49.5703125" style="4" customWidth="1"/>
    <col min="2" max="2" width="17.85546875" style="4" customWidth="1"/>
    <col min="3" max="4" width="17.28515625" style="4" bestFit="1" customWidth="1"/>
    <col min="5" max="5" width="15.5703125" style="4" bestFit="1" customWidth="1"/>
    <col min="6" max="6" width="9.140625" style="4"/>
    <col min="7" max="7" width="17.28515625" style="4" bestFit="1" customWidth="1"/>
    <col min="8" max="8" width="15.5703125" style="4" bestFit="1" customWidth="1"/>
    <col min="9" max="16384" width="9.140625" style="4"/>
  </cols>
  <sheetData>
    <row r="1" spans="1:3">
      <c r="A1" s="145" t="s">
        <v>241</v>
      </c>
      <c r="B1" s="145"/>
      <c r="C1" s="145"/>
    </row>
    <row r="2" spans="1:3">
      <c r="A2" s="145" t="s">
        <v>222</v>
      </c>
      <c r="B2" s="145"/>
      <c r="C2" s="145"/>
    </row>
    <row r="3" spans="1:3">
      <c r="A3" s="146" t="s">
        <v>367</v>
      </c>
      <c r="B3" s="146"/>
      <c r="C3" s="146"/>
    </row>
    <row r="4" spans="1:3" ht="15" customHeight="1">
      <c r="A4" s="147" t="s">
        <v>0</v>
      </c>
      <c r="B4" s="148" t="s">
        <v>383</v>
      </c>
      <c r="C4" s="148"/>
    </row>
    <row r="5" spans="1:3" ht="15" customHeight="1">
      <c r="A5" s="147"/>
      <c r="B5" s="148"/>
      <c r="C5" s="148"/>
    </row>
    <row r="6" spans="1:3" ht="18" customHeight="1">
      <c r="A6" s="58" t="s">
        <v>2</v>
      </c>
      <c r="B6" s="34"/>
      <c r="C6" s="35">
        <f>SUM(B7:B10)</f>
        <v>418550930</v>
      </c>
    </row>
    <row r="7" spans="1:3" ht="18" customHeight="1">
      <c r="A7" s="66" t="s">
        <v>4</v>
      </c>
      <c r="B7" s="34">
        <v>936580</v>
      </c>
      <c r="C7" s="35"/>
    </row>
    <row r="8" spans="1:3" ht="18" customHeight="1">
      <c r="A8" s="66" t="s">
        <v>6</v>
      </c>
      <c r="B8" s="34">
        <v>353878667</v>
      </c>
      <c r="C8" s="35"/>
    </row>
    <row r="9" spans="1:3" ht="18" customHeight="1">
      <c r="A9" s="66" t="s">
        <v>8</v>
      </c>
      <c r="B9" s="34">
        <v>61115283</v>
      </c>
      <c r="C9" s="35"/>
    </row>
    <row r="10" spans="1:3" ht="18" customHeight="1">
      <c r="A10" s="66" t="s">
        <v>10</v>
      </c>
      <c r="B10" s="34">
        <v>2620400</v>
      </c>
      <c r="C10" s="35"/>
    </row>
    <row r="11" spans="1:3" ht="18" customHeight="1">
      <c r="A11" s="58" t="s">
        <v>12</v>
      </c>
      <c r="B11" s="34"/>
      <c r="C11" s="59">
        <f>SUM(B12:B26)</f>
        <v>1747175772.8700001</v>
      </c>
    </row>
    <row r="12" spans="1:3" ht="18" customHeight="1">
      <c r="A12" s="66" t="s">
        <v>14</v>
      </c>
      <c r="B12" s="34">
        <v>7288299.7999999998</v>
      </c>
      <c r="C12" s="35"/>
    </row>
    <row r="13" spans="1:3" ht="18" customHeight="1">
      <c r="A13" s="66" t="s">
        <v>372</v>
      </c>
      <c r="B13" s="34">
        <v>14373285</v>
      </c>
      <c r="C13" s="35"/>
    </row>
    <row r="14" spans="1:3" ht="18" customHeight="1">
      <c r="A14" s="66" t="s">
        <v>16</v>
      </c>
      <c r="B14" s="34">
        <v>57079229.399999999</v>
      </c>
      <c r="C14" s="35"/>
    </row>
    <row r="15" spans="1:3" ht="18" customHeight="1">
      <c r="A15" s="66" t="s">
        <v>18</v>
      </c>
      <c r="B15" s="34">
        <v>28677000</v>
      </c>
      <c r="C15" s="35"/>
    </row>
    <row r="16" spans="1:3" ht="18" customHeight="1">
      <c r="A16" s="66" t="s">
        <v>20</v>
      </c>
      <c r="B16" s="34">
        <v>6151013.5700000003</v>
      </c>
      <c r="C16" s="35"/>
    </row>
    <row r="17" spans="1:5" ht="18" customHeight="1">
      <c r="A17" s="66" t="s">
        <v>22</v>
      </c>
      <c r="B17" s="34">
        <v>12798601.449999999</v>
      </c>
      <c r="C17" s="35"/>
    </row>
    <row r="18" spans="1:5" ht="18" customHeight="1">
      <c r="A18" s="66" t="s">
        <v>24</v>
      </c>
      <c r="B18" s="34">
        <v>18750598.059999999</v>
      </c>
      <c r="C18" s="35"/>
    </row>
    <row r="19" spans="1:5" ht="18" customHeight="1">
      <c r="A19" s="66" t="s">
        <v>26</v>
      </c>
      <c r="B19" s="34">
        <v>520888360.50999999</v>
      </c>
      <c r="C19" s="35"/>
    </row>
    <row r="20" spans="1:5" ht="18" customHeight="1">
      <c r="A20" s="66" t="s">
        <v>28</v>
      </c>
      <c r="B20" s="34">
        <v>410615958.86000001</v>
      </c>
      <c r="C20" s="35"/>
    </row>
    <row r="21" spans="1:5" ht="18" customHeight="1">
      <c r="A21" s="66" t="s">
        <v>30</v>
      </c>
      <c r="B21" s="34">
        <v>2127188.04</v>
      </c>
      <c r="C21" s="35"/>
    </row>
    <row r="22" spans="1:5" ht="18" customHeight="1">
      <c r="A22" s="66" t="s">
        <v>32</v>
      </c>
      <c r="B22" s="34">
        <v>12337536.82</v>
      </c>
      <c r="C22" s="35"/>
    </row>
    <row r="23" spans="1:5" ht="18" customHeight="1">
      <c r="A23" s="66" t="s">
        <v>34</v>
      </c>
      <c r="B23" s="34">
        <v>26258503.440000001</v>
      </c>
      <c r="C23" s="35"/>
    </row>
    <row r="24" spans="1:5" ht="18" customHeight="1">
      <c r="A24" s="66" t="s">
        <v>36</v>
      </c>
      <c r="B24" s="34">
        <v>99790150.900000006</v>
      </c>
      <c r="C24" s="35"/>
    </row>
    <row r="25" spans="1:5" ht="18" customHeight="1">
      <c r="A25" s="66" t="s">
        <v>38</v>
      </c>
      <c r="B25" s="34">
        <v>164069849.22</v>
      </c>
      <c r="C25" s="35"/>
    </row>
    <row r="26" spans="1:5" ht="18" customHeight="1">
      <c r="A26" s="66" t="s">
        <v>40</v>
      </c>
      <c r="B26" s="34">
        <v>365970197.80000001</v>
      </c>
      <c r="C26" s="35"/>
    </row>
    <row r="27" spans="1:5" ht="18" customHeight="1">
      <c r="A27" s="110" t="s">
        <v>307</v>
      </c>
      <c r="B27" s="34"/>
      <c r="C27" s="35">
        <f>SUM(B28:B28)</f>
        <v>238218400</v>
      </c>
    </row>
    <row r="28" spans="1:5" ht="18" customHeight="1">
      <c r="A28" s="66" t="s">
        <v>335</v>
      </c>
      <c r="B28" s="34">
        <v>238218400</v>
      </c>
      <c r="C28" s="35"/>
    </row>
    <row r="29" spans="1:5" ht="18" customHeight="1">
      <c r="A29" s="58" t="s">
        <v>46</v>
      </c>
      <c r="B29" s="34"/>
      <c r="C29" s="59">
        <f>SUM(B30:B61)</f>
        <v>2033331885.5500002</v>
      </c>
      <c r="D29" s="111"/>
      <c r="E29" s="112"/>
    </row>
    <row r="30" spans="1:5" ht="18" customHeight="1">
      <c r="A30" s="67" t="s">
        <v>48</v>
      </c>
      <c r="B30" s="34">
        <v>9538232.4800000004</v>
      </c>
      <c r="C30" s="35"/>
    </row>
    <row r="31" spans="1:5" ht="18" customHeight="1">
      <c r="A31" s="67" t="s">
        <v>50</v>
      </c>
      <c r="B31" s="34">
        <v>26977508.620000001</v>
      </c>
      <c r="C31" s="35"/>
    </row>
    <row r="32" spans="1:5" ht="18" customHeight="1">
      <c r="A32" s="67" t="s">
        <v>52</v>
      </c>
      <c r="B32" s="34">
        <v>44559620.969999999</v>
      </c>
      <c r="C32" s="35"/>
    </row>
    <row r="33" spans="1:3" ht="18" customHeight="1">
      <c r="A33" s="67" t="s">
        <v>373</v>
      </c>
      <c r="B33" s="34">
        <v>1000000</v>
      </c>
      <c r="C33" s="35"/>
    </row>
    <row r="34" spans="1:3" ht="18" customHeight="1">
      <c r="A34" s="67" t="s">
        <v>57</v>
      </c>
      <c r="B34" s="34">
        <v>148137.78</v>
      </c>
      <c r="C34" s="35"/>
    </row>
    <row r="35" spans="1:3" ht="18" customHeight="1">
      <c r="A35" s="66" t="s">
        <v>60</v>
      </c>
      <c r="B35" s="34">
        <v>50735</v>
      </c>
      <c r="C35" s="35"/>
    </row>
    <row r="36" spans="1:3" ht="18" customHeight="1">
      <c r="A36" s="66" t="s">
        <v>62</v>
      </c>
      <c r="B36" s="34">
        <v>515356</v>
      </c>
      <c r="C36" s="35"/>
    </row>
    <row r="37" spans="1:3" ht="18" customHeight="1">
      <c r="A37" s="66" t="s">
        <v>336</v>
      </c>
      <c r="B37" s="34">
        <v>1283761</v>
      </c>
      <c r="C37" s="35"/>
    </row>
    <row r="38" spans="1:3" ht="18" customHeight="1">
      <c r="A38" s="66" t="s">
        <v>230</v>
      </c>
      <c r="B38" s="34">
        <v>4519110.24</v>
      </c>
      <c r="C38" s="35"/>
    </row>
    <row r="39" spans="1:3" ht="18" customHeight="1">
      <c r="A39" s="66" t="s">
        <v>64</v>
      </c>
      <c r="B39" s="34">
        <v>92940908.799999997</v>
      </c>
      <c r="C39" s="35"/>
    </row>
    <row r="40" spans="1:3" ht="18" customHeight="1">
      <c r="A40" s="66" t="s">
        <v>337</v>
      </c>
      <c r="B40" s="34">
        <v>71015662.230000004</v>
      </c>
      <c r="C40" s="35"/>
    </row>
    <row r="41" spans="1:3" ht="18" customHeight="1">
      <c r="A41" s="66" t="s">
        <v>66</v>
      </c>
      <c r="B41" s="34">
        <v>48868871.630000003</v>
      </c>
      <c r="C41" s="35"/>
    </row>
    <row r="42" spans="1:3" ht="18" customHeight="1">
      <c r="A42" s="66" t="s">
        <v>374</v>
      </c>
      <c r="B42" s="34">
        <v>2368488</v>
      </c>
      <c r="C42" s="35"/>
    </row>
    <row r="43" spans="1:3" ht="18" customHeight="1">
      <c r="A43" s="66" t="s">
        <v>375</v>
      </c>
      <c r="B43" s="34">
        <v>1631512</v>
      </c>
      <c r="C43" s="35"/>
    </row>
    <row r="44" spans="1:3" ht="18" customHeight="1">
      <c r="A44" s="66" t="s">
        <v>242</v>
      </c>
      <c r="B44" s="34">
        <v>112215</v>
      </c>
      <c r="C44" s="35"/>
    </row>
    <row r="45" spans="1:3" ht="18" customHeight="1">
      <c r="A45" s="66" t="s">
        <v>338</v>
      </c>
      <c r="B45" s="34">
        <v>26700</v>
      </c>
      <c r="C45" s="35"/>
    </row>
    <row r="46" spans="1:3" ht="18" customHeight="1">
      <c r="A46" s="66" t="s">
        <v>70</v>
      </c>
      <c r="B46" s="34">
        <v>-1522</v>
      </c>
      <c r="C46" s="35"/>
    </row>
    <row r="47" spans="1:3" ht="18" customHeight="1">
      <c r="A47" s="66" t="s">
        <v>376</v>
      </c>
      <c r="B47" s="34">
        <v>4500</v>
      </c>
      <c r="C47" s="35"/>
    </row>
    <row r="48" spans="1:3" ht="18" customHeight="1">
      <c r="A48" s="66" t="s">
        <v>339</v>
      </c>
      <c r="B48" s="34">
        <v>-1963</v>
      </c>
      <c r="C48" s="35"/>
    </row>
    <row r="49" spans="1:4" ht="18" customHeight="1">
      <c r="A49" s="66" t="s">
        <v>340</v>
      </c>
      <c r="B49" s="34">
        <v>-1700</v>
      </c>
      <c r="C49" s="35"/>
    </row>
    <row r="50" spans="1:4" ht="18" customHeight="1">
      <c r="A50" s="66" t="s">
        <v>74</v>
      </c>
      <c r="B50" s="34">
        <v>847820.3</v>
      </c>
      <c r="C50" s="35"/>
    </row>
    <row r="51" spans="1:4" ht="18" customHeight="1">
      <c r="A51" s="66" t="s">
        <v>243</v>
      </c>
      <c r="B51" s="34">
        <v>1608998.5</v>
      </c>
      <c r="C51" s="35"/>
    </row>
    <row r="52" spans="1:4" ht="18" customHeight="1">
      <c r="A52" s="66" t="s">
        <v>377</v>
      </c>
      <c r="B52" s="34">
        <v>3680</v>
      </c>
      <c r="C52" s="35"/>
    </row>
    <row r="53" spans="1:4" ht="18" customHeight="1">
      <c r="A53" s="66" t="s">
        <v>378</v>
      </c>
      <c r="B53" s="34">
        <v>11185</v>
      </c>
      <c r="C53" s="35"/>
    </row>
    <row r="54" spans="1:4" ht="18" customHeight="1">
      <c r="A54" s="66" t="s">
        <v>379</v>
      </c>
      <c r="B54" s="34">
        <v>455427</v>
      </c>
      <c r="C54" s="35"/>
    </row>
    <row r="55" spans="1:4" ht="18" customHeight="1">
      <c r="A55" s="66" t="s">
        <v>380</v>
      </c>
      <c r="B55" s="34">
        <v>300000</v>
      </c>
      <c r="C55" s="35"/>
    </row>
    <row r="56" spans="1:4" ht="18" customHeight="1">
      <c r="A56" s="66" t="s">
        <v>381</v>
      </c>
      <c r="B56" s="34">
        <v>18000</v>
      </c>
      <c r="C56" s="35"/>
    </row>
    <row r="57" spans="1:4" ht="18" customHeight="1">
      <c r="A57" s="66" t="s">
        <v>382</v>
      </c>
      <c r="B57" s="34">
        <v>1600</v>
      </c>
      <c r="C57" s="35"/>
    </row>
    <row r="58" spans="1:4" ht="18" customHeight="1">
      <c r="A58" s="66" t="s">
        <v>341</v>
      </c>
      <c r="B58" s="34">
        <v>30400</v>
      </c>
      <c r="C58" s="35"/>
    </row>
    <row r="59" spans="1:4" ht="18" customHeight="1">
      <c r="A59" s="66" t="s">
        <v>81</v>
      </c>
      <c r="B59" s="34">
        <v>51000</v>
      </c>
      <c r="C59" s="35"/>
    </row>
    <row r="60" spans="1:4" ht="18" customHeight="1">
      <c r="A60" s="66" t="s">
        <v>257</v>
      </c>
      <c r="B60" s="68">
        <v>-1306802349.28</v>
      </c>
      <c r="C60" s="35"/>
    </row>
    <row r="61" spans="1:4" ht="18" customHeight="1">
      <c r="A61" s="66" t="s">
        <v>258</v>
      </c>
      <c r="B61" s="34">
        <v>3031249989.2800002</v>
      </c>
      <c r="C61" s="35"/>
      <c r="D61" s="32"/>
    </row>
    <row r="62" spans="1:4" ht="18" customHeight="1">
      <c r="A62" s="58" t="s">
        <v>83</v>
      </c>
      <c r="B62" s="34"/>
      <c r="C62" s="35">
        <f>SUM(B63:B71)</f>
        <v>686149618.23000002</v>
      </c>
    </row>
    <row r="63" spans="1:4" ht="18" customHeight="1">
      <c r="A63" s="67" t="s">
        <v>92</v>
      </c>
      <c r="B63" s="34">
        <v>482606845.06</v>
      </c>
      <c r="C63" s="35"/>
    </row>
    <row r="64" spans="1:4" ht="18" customHeight="1">
      <c r="A64" s="66" t="s">
        <v>84</v>
      </c>
      <c r="B64" s="34">
        <v>6696478</v>
      </c>
      <c r="C64" s="35"/>
    </row>
    <row r="65" spans="1:3" ht="18" customHeight="1">
      <c r="A65" s="66" t="s">
        <v>86</v>
      </c>
      <c r="B65" s="34">
        <v>170547</v>
      </c>
      <c r="C65" s="35"/>
    </row>
    <row r="66" spans="1:3" ht="18" customHeight="1">
      <c r="A66" s="66" t="s">
        <v>88</v>
      </c>
      <c r="B66" s="34">
        <v>55000</v>
      </c>
      <c r="C66" s="35"/>
    </row>
    <row r="67" spans="1:3" ht="18" customHeight="1">
      <c r="A67" s="66" t="s">
        <v>90</v>
      </c>
      <c r="B67" s="34">
        <v>1315429</v>
      </c>
      <c r="C67" s="35"/>
    </row>
    <row r="68" spans="1:3" ht="18" customHeight="1">
      <c r="A68" s="66" t="s">
        <v>342</v>
      </c>
      <c r="B68" s="34">
        <v>4025</v>
      </c>
      <c r="C68" s="35"/>
    </row>
    <row r="69" spans="1:3" ht="18" customHeight="1">
      <c r="A69" s="66" t="s">
        <v>309</v>
      </c>
      <c r="B69" s="34">
        <v>6057599</v>
      </c>
      <c r="C69" s="35"/>
    </row>
    <row r="70" spans="1:3" ht="18" customHeight="1">
      <c r="A70" s="66" t="s">
        <v>94</v>
      </c>
      <c r="B70" s="34">
        <v>5262039</v>
      </c>
      <c r="C70" s="35"/>
    </row>
    <row r="71" spans="1:3" ht="18" customHeight="1">
      <c r="A71" s="66" t="s">
        <v>96</v>
      </c>
      <c r="B71" s="34">
        <v>183981656.16999999</v>
      </c>
      <c r="C71" s="35"/>
    </row>
    <row r="72" spans="1:3" ht="18" customHeight="1">
      <c r="A72" s="58" t="s">
        <v>97</v>
      </c>
      <c r="B72" s="34"/>
      <c r="C72" s="35">
        <f>SUM(B73:B74)</f>
        <v>2676874099.0900002</v>
      </c>
    </row>
    <row r="73" spans="1:3" ht="18" customHeight="1">
      <c r="A73" s="66" t="s">
        <v>99</v>
      </c>
      <c r="B73" s="34">
        <v>2675103560.0900002</v>
      </c>
      <c r="C73" s="35"/>
    </row>
    <row r="74" spans="1:3" ht="18" customHeight="1">
      <c r="A74" s="66" t="s">
        <v>343</v>
      </c>
      <c r="B74" s="34">
        <v>1770539</v>
      </c>
      <c r="C74" s="35"/>
    </row>
    <row r="75" spans="1:3" ht="18" customHeight="1">
      <c r="A75" s="58" t="s">
        <v>100</v>
      </c>
      <c r="B75" s="34"/>
      <c r="C75" s="35">
        <f>SUM(B76:B79)</f>
        <v>85145804</v>
      </c>
    </row>
    <row r="76" spans="1:3" ht="18" customHeight="1">
      <c r="A76" s="67" t="s">
        <v>259</v>
      </c>
      <c r="B76" s="34">
        <v>65178344</v>
      </c>
      <c r="C76" s="35"/>
    </row>
    <row r="77" spans="1:3" ht="18" customHeight="1">
      <c r="A77" s="66" t="s">
        <v>260</v>
      </c>
      <c r="B77" s="34">
        <v>12912141</v>
      </c>
      <c r="C77" s="35"/>
    </row>
    <row r="78" spans="1:3" ht="18" customHeight="1">
      <c r="A78" s="66" t="s">
        <v>261</v>
      </c>
      <c r="B78" s="34">
        <v>6745760</v>
      </c>
      <c r="C78" s="35"/>
    </row>
    <row r="79" spans="1:3" ht="18" customHeight="1">
      <c r="A79" s="66" t="s">
        <v>262</v>
      </c>
      <c r="B79" s="34">
        <v>309559</v>
      </c>
      <c r="C79" s="35"/>
    </row>
    <row r="80" spans="1:3" ht="18" customHeight="1">
      <c r="A80" s="58" t="s">
        <v>104</v>
      </c>
      <c r="B80" s="34"/>
      <c r="C80" s="35">
        <f>B82+B81</f>
        <v>61543311.949999996</v>
      </c>
    </row>
    <row r="81" spans="1:3" ht="18" customHeight="1">
      <c r="A81" s="66" t="s">
        <v>410</v>
      </c>
      <c r="B81" s="34">
        <v>-5095454.67</v>
      </c>
      <c r="C81" s="35"/>
    </row>
    <row r="82" spans="1:3" ht="18" customHeight="1">
      <c r="A82" s="66" t="s">
        <v>409</v>
      </c>
      <c r="B82" s="34">
        <v>66638766.619999997</v>
      </c>
      <c r="C82" s="35"/>
    </row>
    <row r="83" spans="1:3" ht="18" customHeight="1">
      <c r="A83" s="33" t="s">
        <v>128</v>
      </c>
      <c r="B83" s="34"/>
      <c r="C83" s="35">
        <f>SUM(C6:C82)</f>
        <v>7946989821.6899996</v>
      </c>
    </row>
    <row r="85" spans="1:3">
      <c r="B85" s="149"/>
      <c r="C85" s="149"/>
    </row>
    <row r="86" spans="1:3">
      <c r="A86" s="4" t="s">
        <v>366</v>
      </c>
      <c r="B86" s="144" t="s">
        <v>215</v>
      </c>
      <c r="C86" s="144"/>
    </row>
    <row r="87" spans="1:3">
      <c r="A87" s="4" t="s">
        <v>305</v>
      </c>
      <c r="B87" s="144" t="s">
        <v>129</v>
      </c>
      <c r="C87" s="144"/>
    </row>
    <row r="88" spans="1:3">
      <c r="B88" s="83"/>
      <c r="C88" s="83"/>
    </row>
    <row r="90" spans="1:3">
      <c r="A90" s="138" t="s">
        <v>412</v>
      </c>
      <c r="B90" s="144" t="s">
        <v>240</v>
      </c>
      <c r="C90" s="144"/>
    </row>
    <row r="91" spans="1:3">
      <c r="A91" s="138" t="s">
        <v>413</v>
      </c>
      <c r="B91" s="144" t="s">
        <v>129</v>
      </c>
      <c r="C91" s="144"/>
    </row>
    <row r="92" spans="1:3">
      <c r="B92" s="105"/>
      <c r="C92" s="105"/>
    </row>
    <row r="94" spans="1:3">
      <c r="A94" s="144"/>
      <c r="B94" s="144"/>
    </row>
    <row r="95" spans="1:3">
      <c r="A95" s="144"/>
      <c r="B95" s="144"/>
    </row>
  </sheetData>
  <mergeCells count="12">
    <mergeCell ref="A94:B94"/>
    <mergeCell ref="A95:B95"/>
    <mergeCell ref="B87:C87"/>
    <mergeCell ref="B90:C90"/>
    <mergeCell ref="B91:C91"/>
    <mergeCell ref="B86:C86"/>
    <mergeCell ref="A1:C1"/>
    <mergeCell ref="A2:C2"/>
    <mergeCell ref="A3:C3"/>
    <mergeCell ref="A4:A5"/>
    <mergeCell ref="B4:C5"/>
    <mergeCell ref="B85:C85"/>
  </mergeCells>
  <pageMargins left="1.3779527559055118" right="0.19685039370078741" top="0.74803149606299213" bottom="0.74803149606299213" header="0.31496062992125984" footer="0.31496062992125984"/>
  <pageSetup paperSize="5" orientation="portrait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101"/>
  <sheetViews>
    <sheetView view="pageBreakPreview" zoomScale="115" zoomScaleNormal="85" zoomScaleSheetLayoutView="115" workbookViewId="0">
      <pane ySplit="3" topLeftCell="A4" activePane="bottomLeft" state="frozen"/>
      <selection activeCell="A21" sqref="A21"/>
      <selection pane="bottomLeft" activeCell="H93" sqref="H93"/>
    </sheetView>
  </sheetViews>
  <sheetFormatPr defaultRowHeight="15.75"/>
  <cols>
    <col min="1" max="1" width="43.85546875" style="6" customWidth="1"/>
    <col min="2" max="2" width="6.42578125" style="6" bestFit="1" customWidth="1"/>
    <col min="3" max="3" width="19.85546875" style="11" customWidth="1"/>
    <col min="4" max="4" width="18.28515625" style="11" customWidth="1"/>
    <col min="5" max="5" width="18" style="11" customWidth="1"/>
    <col min="6" max="6" width="16.7109375" style="11" customWidth="1"/>
    <col min="7" max="7" width="19" style="11" bestFit="1" customWidth="1"/>
    <col min="8" max="8" width="17.140625" style="11" customWidth="1"/>
    <col min="9" max="9" width="18.140625" style="6" customWidth="1"/>
    <col min="10" max="10" width="13.28515625" style="6" customWidth="1"/>
    <col min="11" max="16384" width="9.140625" style="6"/>
  </cols>
  <sheetData>
    <row r="1" spans="1:10" ht="20.100000000000001" customHeight="1">
      <c r="A1" s="150" t="s">
        <v>130</v>
      </c>
      <c r="B1" s="150"/>
      <c r="C1" s="150"/>
      <c r="D1" s="150"/>
      <c r="E1" s="150"/>
      <c r="F1" s="150"/>
      <c r="G1" s="150"/>
      <c r="H1" s="150"/>
    </row>
    <row r="2" spans="1:10" ht="20.100000000000001" customHeight="1">
      <c r="A2" s="151" t="s">
        <v>389</v>
      </c>
      <c r="B2" s="151"/>
      <c r="C2" s="151"/>
      <c r="D2" s="151"/>
      <c r="E2" s="151"/>
      <c r="F2" s="151"/>
      <c r="G2" s="151"/>
      <c r="H2" s="151"/>
    </row>
    <row r="3" spans="1:10" ht="43.5" customHeight="1">
      <c r="A3" s="7" t="s">
        <v>0</v>
      </c>
      <c r="B3" s="7" t="s">
        <v>131</v>
      </c>
      <c r="C3" s="129" t="s">
        <v>388</v>
      </c>
      <c r="D3" s="8" t="s">
        <v>132</v>
      </c>
      <c r="E3" s="8" t="s">
        <v>128</v>
      </c>
      <c r="F3" s="129" t="s">
        <v>133</v>
      </c>
      <c r="G3" s="152" t="s">
        <v>383</v>
      </c>
      <c r="H3" s="152"/>
    </row>
    <row r="4" spans="1:10" ht="20.100000000000001" customHeight="1">
      <c r="A4" s="37" t="s">
        <v>2</v>
      </c>
      <c r="B4" s="7" t="s">
        <v>134</v>
      </c>
      <c r="C4" s="38">
        <f>SUM(C5:C8)</f>
        <v>398219828</v>
      </c>
      <c r="D4" s="38">
        <f>SUM(D5:D8)</f>
        <v>20331202</v>
      </c>
      <c r="E4" s="38">
        <f>SUM(E5:E8)</f>
        <v>418551030</v>
      </c>
      <c r="F4" s="38">
        <f>SUM(F5:F8)</f>
        <v>100</v>
      </c>
      <c r="G4" s="38">
        <f>SUM(G5:G8)</f>
        <v>418550930</v>
      </c>
      <c r="H4" s="40">
        <f>SUM(G5:G8)</f>
        <v>418550930</v>
      </c>
      <c r="J4" s="9"/>
    </row>
    <row r="5" spans="1:10" ht="20.100000000000001" customHeight="1">
      <c r="A5" s="41" t="s">
        <v>4</v>
      </c>
      <c r="B5" s="42"/>
      <c r="C5" s="130">
        <v>936580</v>
      </c>
      <c r="D5" s="43"/>
      <c r="E5" s="39">
        <f>C5</f>
        <v>936580</v>
      </c>
      <c r="F5" s="43"/>
      <c r="G5" s="39">
        <v>936580</v>
      </c>
      <c r="H5" s="40"/>
    </row>
    <row r="6" spans="1:10" ht="20.100000000000001" customHeight="1">
      <c r="A6" s="44" t="s">
        <v>6</v>
      </c>
      <c r="B6" s="44"/>
      <c r="C6" s="130">
        <v>333811661</v>
      </c>
      <c r="D6" s="43">
        <v>20067006</v>
      </c>
      <c r="E6" s="39">
        <f>C6+D6</f>
        <v>353878667</v>
      </c>
      <c r="F6" s="39"/>
      <c r="G6" s="39">
        <f>E6-F6</f>
        <v>353878667</v>
      </c>
      <c r="H6" s="40"/>
    </row>
    <row r="7" spans="1:10" ht="20.100000000000001" customHeight="1">
      <c r="A7" s="44" t="s">
        <v>8</v>
      </c>
      <c r="B7" s="44"/>
      <c r="C7" s="130">
        <v>60851187</v>
      </c>
      <c r="D7" s="39">
        <v>264196</v>
      </c>
      <c r="E7" s="39">
        <f t="shared" ref="E7:E23" si="0">C7+D7</f>
        <v>61115383</v>
      </c>
      <c r="F7" s="39">
        <v>100</v>
      </c>
      <c r="G7" s="39">
        <f>E7-F7</f>
        <v>61115283</v>
      </c>
      <c r="H7" s="40"/>
    </row>
    <row r="8" spans="1:10" ht="20.100000000000001" customHeight="1">
      <c r="A8" s="44" t="s">
        <v>10</v>
      </c>
      <c r="B8" s="44"/>
      <c r="C8" s="130">
        <v>2620400</v>
      </c>
      <c r="D8" s="43"/>
      <c r="E8" s="39">
        <f t="shared" si="0"/>
        <v>2620400</v>
      </c>
      <c r="F8" s="43"/>
      <c r="G8" s="39">
        <f>E8-F8</f>
        <v>2620400</v>
      </c>
      <c r="H8" s="40"/>
    </row>
    <row r="9" spans="1:10" ht="20.100000000000001" customHeight="1">
      <c r="A9" s="37" t="s">
        <v>12</v>
      </c>
      <c r="B9" s="7" t="s">
        <v>135</v>
      </c>
      <c r="C9" s="40">
        <f>SUM(C10:C23)</f>
        <v>1641750565.8730001</v>
      </c>
      <c r="D9" s="40">
        <f t="shared" ref="D9:F9" si="1">SUM(D10:D23)</f>
        <v>105425207</v>
      </c>
      <c r="E9" s="40">
        <f>SUM(E10:E23)</f>
        <v>1747175772.8730001</v>
      </c>
      <c r="F9" s="40">
        <f t="shared" si="1"/>
        <v>0</v>
      </c>
      <c r="G9" s="40">
        <f>SUM(G10:G23)</f>
        <v>1747175772.8700001</v>
      </c>
      <c r="H9" s="40">
        <f>SUM(G10:G23)</f>
        <v>1747175772.8700001</v>
      </c>
      <c r="I9" s="9"/>
      <c r="J9" s="9"/>
    </row>
    <row r="10" spans="1:10" ht="20.100000000000001" customHeight="1">
      <c r="A10" s="44" t="s">
        <v>14</v>
      </c>
      <c r="B10" s="44"/>
      <c r="C10" s="130">
        <v>7288299.7999999998</v>
      </c>
      <c r="D10" s="43"/>
      <c r="E10" s="39">
        <f t="shared" si="0"/>
        <v>7288299.7999999998</v>
      </c>
      <c r="F10" s="43"/>
      <c r="G10" s="39">
        <f>E10-F10</f>
        <v>7288299.7999999998</v>
      </c>
      <c r="H10" s="40"/>
      <c r="I10" s="10"/>
    </row>
    <row r="11" spans="1:10" ht="20.100000000000001" customHeight="1">
      <c r="A11" s="44" t="s">
        <v>16</v>
      </c>
      <c r="B11" s="44"/>
      <c r="C11" s="130">
        <v>57079229.399999999</v>
      </c>
      <c r="D11" s="43">
        <v>14373285</v>
      </c>
      <c r="E11" s="39">
        <f t="shared" si="0"/>
        <v>71452514.400000006</v>
      </c>
      <c r="F11" s="43"/>
      <c r="G11" s="39">
        <f t="shared" ref="G11:G26" si="2">E11-F11</f>
        <v>71452514.400000006</v>
      </c>
      <c r="H11" s="40"/>
    </row>
    <row r="12" spans="1:10" ht="20.100000000000001" customHeight="1">
      <c r="A12" s="44" t="s">
        <v>18</v>
      </c>
      <c r="B12" s="44"/>
      <c r="C12" s="130">
        <v>28677000</v>
      </c>
      <c r="D12" s="43"/>
      <c r="E12" s="39">
        <f t="shared" si="0"/>
        <v>28677000</v>
      </c>
      <c r="F12" s="43"/>
      <c r="G12" s="39">
        <f t="shared" si="2"/>
        <v>28677000</v>
      </c>
      <c r="H12" s="40"/>
    </row>
    <row r="13" spans="1:10" ht="20.100000000000001" customHeight="1">
      <c r="A13" s="44" t="s">
        <v>20</v>
      </c>
      <c r="B13" s="44"/>
      <c r="C13" s="130">
        <v>6151013.5700000003</v>
      </c>
      <c r="D13" s="43"/>
      <c r="E13" s="39">
        <f t="shared" si="0"/>
        <v>6151013.5700000003</v>
      </c>
      <c r="F13" s="43"/>
      <c r="G13" s="39">
        <f t="shared" si="2"/>
        <v>6151013.5700000003</v>
      </c>
      <c r="H13" s="40"/>
    </row>
    <row r="14" spans="1:10" ht="20.100000000000001" customHeight="1">
      <c r="A14" s="41" t="s">
        <v>22</v>
      </c>
      <c r="B14" s="42"/>
      <c r="C14" s="130">
        <v>12798601.449999999</v>
      </c>
      <c r="D14" s="43"/>
      <c r="E14" s="39">
        <f t="shared" si="0"/>
        <v>12798601.449999999</v>
      </c>
      <c r="F14" s="43"/>
      <c r="G14" s="39">
        <f t="shared" si="2"/>
        <v>12798601.449999999</v>
      </c>
      <c r="H14" s="40"/>
    </row>
    <row r="15" spans="1:10" ht="20.100000000000001" customHeight="1">
      <c r="A15" s="44" t="s">
        <v>24</v>
      </c>
      <c r="B15" s="44"/>
      <c r="C15" s="130">
        <v>18750598.059999999</v>
      </c>
      <c r="D15" s="43"/>
      <c r="E15" s="39">
        <f t="shared" si="0"/>
        <v>18750598.059999999</v>
      </c>
      <c r="F15" s="43"/>
      <c r="G15" s="39">
        <f t="shared" si="2"/>
        <v>18750598.059999999</v>
      </c>
      <c r="H15" s="40"/>
    </row>
    <row r="16" spans="1:10" ht="20.100000000000001" customHeight="1">
      <c r="A16" s="44" t="s">
        <v>26</v>
      </c>
      <c r="B16" s="44"/>
      <c r="C16" s="130">
        <v>465235750.51000011</v>
      </c>
      <c r="D16" s="43">
        <v>55652610</v>
      </c>
      <c r="E16" s="39">
        <f t="shared" si="0"/>
        <v>520888360.51000011</v>
      </c>
      <c r="F16" s="39"/>
      <c r="G16" s="39">
        <f t="shared" si="2"/>
        <v>520888360.51000011</v>
      </c>
      <c r="H16" s="40"/>
    </row>
    <row r="17" spans="1:10" ht="20.100000000000001" customHeight="1">
      <c r="A17" s="42" t="s">
        <v>28</v>
      </c>
      <c r="B17" s="42"/>
      <c r="C17" s="130">
        <v>376196811.85999995</v>
      </c>
      <c r="D17" s="43">
        <v>34419147</v>
      </c>
      <c r="E17" s="39">
        <f t="shared" si="0"/>
        <v>410615958.85999995</v>
      </c>
      <c r="F17" s="39"/>
      <c r="G17" s="39">
        <f t="shared" si="2"/>
        <v>410615958.85999995</v>
      </c>
      <c r="H17" s="40"/>
    </row>
    <row r="18" spans="1:10" ht="20.100000000000001" customHeight="1">
      <c r="A18" s="42" t="s">
        <v>30</v>
      </c>
      <c r="B18" s="42"/>
      <c r="C18" s="130">
        <v>2111556.04</v>
      </c>
      <c r="D18" s="43">
        <v>15632</v>
      </c>
      <c r="E18" s="39">
        <f t="shared" si="0"/>
        <v>2127188.04</v>
      </c>
      <c r="F18" s="39"/>
      <c r="G18" s="39">
        <f t="shared" si="2"/>
        <v>2127188.04</v>
      </c>
      <c r="H18" s="40"/>
    </row>
    <row r="19" spans="1:10" ht="20.100000000000001" customHeight="1">
      <c r="A19" s="45" t="s">
        <v>32</v>
      </c>
      <c r="B19" s="42"/>
      <c r="C19" s="130">
        <v>11534158.82</v>
      </c>
      <c r="D19" s="43">
        <v>803378</v>
      </c>
      <c r="E19" s="39">
        <f t="shared" si="0"/>
        <v>12337536.82</v>
      </c>
      <c r="F19" s="39"/>
      <c r="G19" s="39">
        <f t="shared" si="2"/>
        <v>12337536.82</v>
      </c>
      <c r="H19" s="40"/>
    </row>
    <row r="20" spans="1:10" ht="20.100000000000001" customHeight="1">
      <c r="A20" s="44" t="s">
        <v>136</v>
      </c>
      <c r="B20" s="44"/>
      <c r="C20" s="130">
        <v>26258503.440000001</v>
      </c>
      <c r="D20" s="43"/>
      <c r="E20" s="39">
        <f t="shared" si="0"/>
        <v>26258503.440000001</v>
      </c>
      <c r="F20" s="39"/>
      <c r="G20" s="39">
        <f t="shared" si="2"/>
        <v>26258503.440000001</v>
      </c>
      <c r="H20" s="40"/>
    </row>
    <row r="21" spans="1:10" ht="20.100000000000001" customHeight="1">
      <c r="A21" s="44" t="s">
        <v>36</v>
      </c>
      <c r="B21" s="44"/>
      <c r="C21" s="130">
        <v>99628995.900000006</v>
      </c>
      <c r="D21" s="43">
        <v>161155</v>
      </c>
      <c r="E21" s="39">
        <f t="shared" si="0"/>
        <v>99790150.900000006</v>
      </c>
      <c r="F21" s="39"/>
      <c r="G21" s="39">
        <f>E21-F21</f>
        <v>99790150.900000006</v>
      </c>
      <c r="H21" s="40"/>
    </row>
    <row r="22" spans="1:10" ht="20.100000000000001" customHeight="1">
      <c r="A22" s="44" t="s">
        <v>38</v>
      </c>
      <c r="B22" s="44"/>
      <c r="C22" s="130">
        <v>164069849.22</v>
      </c>
      <c r="D22" s="43"/>
      <c r="E22" s="39">
        <f t="shared" si="0"/>
        <v>164069849.22</v>
      </c>
      <c r="F22" s="39"/>
      <c r="G22" s="39">
        <f t="shared" si="2"/>
        <v>164069849.22</v>
      </c>
      <c r="H22" s="40"/>
    </row>
    <row r="23" spans="1:10" ht="20.100000000000001" customHeight="1">
      <c r="A23" s="44" t="s">
        <v>40</v>
      </c>
      <c r="B23" s="44"/>
      <c r="C23" s="130">
        <v>365970197.80299997</v>
      </c>
      <c r="D23" s="43"/>
      <c r="E23" s="39">
        <f t="shared" si="0"/>
        <v>365970197.80299997</v>
      </c>
      <c r="F23" s="39"/>
      <c r="G23" s="39">
        <v>365970197.80000001</v>
      </c>
      <c r="H23" s="40"/>
    </row>
    <row r="24" spans="1:10" ht="21" customHeight="1">
      <c r="A24" s="37" t="s">
        <v>42</v>
      </c>
      <c r="B24" s="7" t="s">
        <v>137</v>
      </c>
      <c r="C24" s="40">
        <f>SUM(C25:C26)</f>
        <v>293675373.94999999</v>
      </c>
      <c r="D24" s="40">
        <f>SUM(D25:D26)</f>
        <v>1368669.27</v>
      </c>
      <c r="E24" s="40">
        <f>SUM(E25:E26)</f>
        <v>295044043.22000003</v>
      </c>
      <c r="F24" s="40">
        <f>SUM(F25:F26)</f>
        <v>56825643.219999999</v>
      </c>
      <c r="G24" s="40">
        <f>SUM(G25:G26)</f>
        <v>238218400</v>
      </c>
      <c r="H24" s="40">
        <f>SUM(G25:G26)</f>
        <v>238218400</v>
      </c>
      <c r="J24" s="9"/>
    </row>
    <row r="25" spans="1:10" ht="21" customHeight="1">
      <c r="A25" s="131" t="s">
        <v>335</v>
      </c>
      <c r="B25" s="7"/>
      <c r="C25" s="130">
        <v>238218400</v>
      </c>
      <c r="D25" s="48"/>
      <c r="E25" s="48">
        <f>C25+D25</f>
        <v>238218400</v>
      </c>
      <c r="F25" s="40"/>
      <c r="G25" s="48">
        <f>E25-F25</f>
        <v>238218400</v>
      </c>
      <c r="H25" s="40"/>
      <c r="J25" s="9"/>
    </row>
    <row r="26" spans="1:10" ht="21" customHeight="1">
      <c r="A26" s="44" t="s">
        <v>324</v>
      </c>
      <c r="B26" s="44"/>
      <c r="C26" s="130">
        <v>55456973.950000003</v>
      </c>
      <c r="D26" s="39">
        <v>1368669.27</v>
      </c>
      <c r="E26" s="39">
        <f>C26+D26</f>
        <v>56825643.220000006</v>
      </c>
      <c r="F26" s="39">
        <v>56825643.219999999</v>
      </c>
      <c r="G26" s="39">
        <f t="shared" si="2"/>
        <v>0</v>
      </c>
      <c r="H26" s="40"/>
    </row>
    <row r="27" spans="1:10" ht="21" customHeight="1">
      <c r="A27" s="37" t="s">
        <v>46</v>
      </c>
      <c r="B27" s="7" t="s">
        <v>138</v>
      </c>
      <c r="C27" s="40">
        <f>SUM(C28:C72)</f>
        <v>1713574160.2500007</v>
      </c>
      <c r="D27" s="40">
        <f>SUM(D28:D72)</f>
        <v>5284477491.1499996</v>
      </c>
      <c r="E27" s="40">
        <f>SUM(E28:E72)</f>
        <v>6998051651.4000006</v>
      </c>
      <c r="F27" s="40">
        <f>SUM(F28:F72)</f>
        <v>4964719765.8500004</v>
      </c>
      <c r="G27" s="40">
        <f>SUM(G28:G72)</f>
        <v>2033331885.5500007</v>
      </c>
      <c r="H27" s="119">
        <f>SUM(G28:G72)</f>
        <v>2033331885.5500007</v>
      </c>
      <c r="I27" s="9"/>
      <c r="J27" s="114"/>
    </row>
    <row r="28" spans="1:10" ht="21" customHeight="1">
      <c r="A28" s="47" t="s">
        <v>48</v>
      </c>
      <c r="B28" s="47"/>
      <c r="C28" s="133">
        <v>9471369.0800000001</v>
      </c>
      <c r="D28" s="48">
        <v>2908852.6</v>
      </c>
      <c r="E28" s="133">
        <f t="shared" ref="E28:E72" si="3">C28+D28</f>
        <v>12380221.68</v>
      </c>
      <c r="F28" s="48">
        <v>2841989.2</v>
      </c>
      <c r="G28" s="133">
        <f t="shared" ref="G28:G72" si="4">E28-F28</f>
        <v>9538232.4800000004</v>
      </c>
      <c r="H28" s="40"/>
    </row>
    <row r="29" spans="1:10" ht="21" customHeight="1">
      <c r="A29" s="47" t="s">
        <v>50</v>
      </c>
      <c r="B29" s="47"/>
      <c r="C29" s="133">
        <v>26360695</v>
      </c>
      <c r="D29" s="48">
        <v>10707339</v>
      </c>
      <c r="E29" s="133">
        <f t="shared" si="3"/>
        <v>37068034</v>
      </c>
      <c r="F29" s="46">
        <v>10090525.380000001</v>
      </c>
      <c r="G29" s="133">
        <f t="shared" si="4"/>
        <v>26977508.619999997</v>
      </c>
      <c r="H29" s="40"/>
    </row>
    <row r="30" spans="1:10" ht="21" customHeight="1">
      <c r="A30" s="49" t="s">
        <v>52</v>
      </c>
      <c r="B30" s="49"/>
      <c r="C30" s="133">
        <v>30884790.189999968</v>
      </c>
      <c r="D30" s="48">
        <v>165705643.78</v>
      </c>
      <c r="E30" s="133">
        <f t="shared" si="3"/>
        <v>196590433.96999997</v>
      </c>
      <c r="F30" s="48">
        <v>152030813</v>
      </c>
      <c r="G30" s="133">
        <f t="shared" si="4"/>
        <v>44559620.969999969</v>
      </c>
      <c r="H30" s="40"/>
    </row>
    <row r="31" spans="1:10" ht="21" customHeight="1">
      <c r="A31" s="115" t="s">
        <v>139</v>
      </c>
      <c r="B31" s="47"/>
      <c r="C31" s="133">
        <v>71015662.230000004</v>
      </c>
      <c r="D31" s="43"/>
      <c r="E31" s="133">
        <f t="shared" si="3"/>
        <v>71015662.230000004</v>
      </c>
      <c r="F31" s="43"/>
      <c r="G31" s="133">
        <f t="shared" si="4"/>
        <v>71015662.230000004</v>
      </c>
      <c r="H31" s="40"/>
    </row>
    <row r="32" spans="1:10" ht="21" customHeight="1">
      <c r="A32" s="115" t="s">
        <v>373</v>
      </c>
      <c r="B32" s="47"/>
      <c r="C32" s="133"/>
      <c r="D32" s="43">
        <v>1000000</v>
      </c>
      <c r="E32" s="133">
        <f t="shared" si="3"/>
        <v>1000000</v>
      </c>
      <c r="F32" s="43"/>
      <c r="G32" s="133">
        <f t="shared" si="4"/>
        <v>1000000</v>
      </c>
      <c r="H32" s="40"/>
    </row>
    <row r="33" spans="1:8" ht="21" customHeight="1">
      <c r="A33" s="44" t="s">
        <v>141</v>
      </c>
      <c r="B33" s="44"/>
      <c r="C33" s="133">
        <v>122848.78000000119</v>
      </c>
      <c r="D33" s="39">
        <v>3116356</v>
      </c>
      <c r="E33" s="133">
        <f t="shared" si="3"/>
        <v>3239204.7800000012</v>
      </c>
      <c r="F33" s="39">
        <v>3091067</v>
      </c>
      <c r="G33" s="133">
        <f t="shared" si="4"/>
        <v>148137.78000000119</v>
      </c>
      <c r="H33" s="40"/>
    </row>
    <row r="34" spans="1:8" ht="21" customHeight="1">
      <c r="A34" s="49" t="s">
        <v>194</v>
      </c>
      <c r="B34" s="49"/>
      <c r="C34" s="133">
        <v>0</v>
      </c>
      <c r="D34" s="48"/>
      <c r="E34" s="133">
        <f t="shared" si="3"/>
        <v>0</v>
      </c>
      <c r="F34" s="48"/>
      <c r="G34" s="133">
        <f t="shared" si="4"/>
        <v>0</v>
      </c>
      <c r="H34" s="40"/>
    </row>
    <row r="35" spans="1:8" ht="21" customHeight="1">
      <c r="A35" s="42" t="s">
        <v>60</v>
      </c>
      <c r="B35" s="42"/>
      <c r="C35" s="133">
        <v>50735</v>
      </c>
      <c r="D35" s="43"/>
      <c r="E35" s="133">
        <f t="shared" si="3"/>
        <v>50735</v>
      </c>
      <c r="F35" s="43"/>
      <c r="G35" s="133">
        <f t="shared" si="4"/>
        <v>50735</v>
      </c>
      <c r="H35" s="40"/>
    </row>
    <row r="36" spans="1:8" ht="21" customHeight="1">
      <c r="A36" s="42" t="s">
        <v>140</v>
      </c>
      <c r="B36" s="42"/>
      <c r="C36" s="133">
        <v>515356</v>
      </c>
      <c r="D36" s="43"/>
      <c r="E36" s="133">
        <f t="shared" si="3"/>
        <v>515356</v>
      </c>
      <c r="F36" s="43"/>
      <c r="G36" s="133">
        <f t="shared" si="4"/>
        <v>515356</v>
      </c>
      <c r="H36" s="40"/>
    </row>
    <row r="37" spans="1:8" ht="21" customHeight="1">
      <c r="A37" s="44" t="s">
        <v>63</v>
      </c>
      <c r="B37" s="44"/>
      <c r="C37" s="133">
        <v>1224418</v>
      </c>
      <c r="D37" s="39">
        <v>18636438</v>
      </c>
      <c r="E37" s="133">
        <f t="shared" si="3"/>
        <v>19860856</v>
      </c>
      <c r="F37" s="39">
        <v>18577095</v>
      </c>
      <c r="G37" s="133">
        <f t="shared" si="4"/>
        <v>1283761</v>
      </c>
      <c r="H37" s="40"/>
    </row>
    <row r="38" spans="1:8" ht="21" customHeight="1">
      <c r="A38" s="44" t="s">
        <v>195</v>
      </c>
      <c r="B38" s="44"/>
      <c r="C38" s="133">
        <v>4513761.24</v>
      </c>
      <c r="D38" s="39">
        <v>5349</v>
      </c>
      <c r="E38" s="133">
        <f t="shared" si="3"/>
        <v>4519110.24</v>
      </c>
      <c r="F38" s="39"/>
      <c r="G38" s="133">
        <f t="shared" si="4"/>
        <v>4519110.24</v>
      </c>
      <c r="H38" s="40"/>
    </row>
    <row r="39" spans="1:8" ht="21" customHeight="1">
      <c r="A39" s="44" t="s">
        <v>64</v>
      </c>
      <c r="B39" s="44"/>
      <c r="C39" s="133">
        <v>86675142.799999997</v>
      </c>
      <c r="D39" s="39">
        <v>6875766</v>
      </c>
      <c r="E39" s="133">
        <f t="shared" si="3"/>
        <v>93550908.799999997</v>
      </c>
      <c r="F39" s="43">
        <v>610000</v>
      </c>
      <c r="G39" s="133">
        <f t="shared" si="4"/>
        <v>92940908.799999997</v>
      </c>
      <c r="H39" s="40"/>
    </row>
    <row r="40" spans="1:8" ht="21" customHeight="1">
      <c r="A40" s="44" t="s">
        <v>325</v>
      </c>
      <c r="B40" s="44"/>
      <c r="C40" s="133">
        <v>0</v>
      </c>
      <c r="D40" s="39">
        <v>1368669.27</v>
      </c>
      <c r="E40" s="133">
        <f t="shared" si="3"/>
        <v>1368669.27</v>
      </c>
      <c r="F40" s="43">
        <v>1368669.27</v>
      </c>
      <c r="G40" s="133">
        <f t="shared" si="4"/>
        <v>0</v>
      </c>
      <c r="H40" s="40"/>
    </row>
    <row r="41" spans="1:8" ht="21" customHeight="1">
      <c r="A41" s="44" t="s">
        <v>357</v>
      </c>
      <c r="B41" s="44"/>
      <c r="C41" s="133">
        <v>0</v>
      </c>
      <c r="D41" s="43"/>
      <c r="E41" s="133">
        <f t="shared" si="3"/>
        <v>0</v>
      </c>
      <c r="F41" s="43"/>
      <c r="G41" s="133">
        <f t="shared" si="4"/>
        <v>0</v>
      </c>
      <c r="H41" s="40"/>
    </row>
    <row r="42" spans="1:8" ht="21" customHeight="1">
      <c r="A42" s="44" t="s">
        <v>66</v>
      </c>
      <c r="B42" s="44"/>
      <c r="C42" s="133">
        <v>43195668.629999995</v>
      </c>
      <c r="D42" s="39">
        <v>5673203</v>
      </c>
      <c r="E42" s="133">
        <f t="shared" si="3"/>
        <v>48868871.629999995</v>
      </c>
      <c r="F42" s="43"/>
      <c r="G42" s="133">
        <f t="shared" si="4"/>
        <v>48868871.629999995</v>
      </c>
      <c r="H42" s="40"/>
    </row>
    <row r="43" spans="1:8" ht="21" customHeight="1">
      <c r="A43" s="44" t="s">
        <v>391</v>
      </c>
      <c r="B43" s="44"/>
      <c r="C43" s="133"/>
      <c r="D43" s="39">
        <v>3000000</v>
      </c>
      <c r="E43" s="133">
        <f t="shared" si="3"/>
        <v>3000000</v>
      </c>
      <c r="F43" s="43">
        <v>631512</v>
      </c>
      <c r="G43" s="133">
        <f t="shared" si="4"/>
        <v>2368488</v>
      </c>
      <c r="H43" s="40"/>
    </row>
    <row r="44" spans="1:8" ht="21" customHeight="1">
      <c r="A44" s="44" t="s">
        <v>392</v>
      </c>
      <c r="B44" s="44"/>
      <c r="C44" s="133"/>
      <c r="D44" s="39">
        <v>3000000</v>
      </c>
      <c r="E44" s="133">
        <f t="shared" si="3"/>
        <v>3000000</v>
      </c>
      <c r="F44" s="43">
        <v>1368488</v>
      </c>
      <c r="G44" s="133">
        <f t="shared" si="4"/>
        <v>1631512</v>
      </c>
      <c r="H44" s="40"/>
    </row>
    <row r="45" spans="1:8" ht="21" customHeight="1">
      <c r="A45" s="44" t="s">
        <v>242</v>
      </c>
      <c r="B45" s="44"/>
      <c r="C45" s="133">
        <v>18968</v>
      </c>
      <c r="D45" s="39">
        <v>93247</v>
      </c>
      <c r="E45" s="133">
        <f t="shared" si="3"/>
        <v>112215</v>
      </c>
      <c r="F45" s="39"/>
      <c r="G45" s="133">
        <f t="shared" si="4"/>
        <v>112215</v>
      </c>
      <c r="H45" s="40"/>
    </row>
    <row r="46" spans="1:8" ht="21" customHeight="1">
      <c r="A46" s="44" t="s">
        <v>68</v>
      </c>
      <c r="B46" s="44"/>
      <c r="C46" s="133">
        <v>-36000</v>
      </c>
      <c r="D46" s="39">
        <v>10786772</v>
      </c>
      <c r="E46" s="133">
        <f t="shared" si="3"/>
        <v>10750772</v>
      </c>
      <c r="F46" s="39">
        <v>10724072</v>
      </c>
      <c r="G46" s="133">
        <f t="shared" si="4"/>
        <v>26700</v>
      </c>
      <c r="H46" s="40"/>
    </row>
    <row r="47" spans="1:8" ht="18.95" customHeight="1">
      <c r="A47" s="44" t="s">
        <v>70</v>
      </c>
      <c r="B47" s="44"/>
      <c r="C47" s="133">
        <v>-2002</v>
      </c>
      <c r="D47" s="39">
        <v>5880</v>
      </c>
      <c r="E47" s="133">
        <f t="shared" si="3"/>
        <v>3878</v>
      </c>
      <c r="F47" s="39">
        <v>5400</v>
      </c>
      <c r="G47" s="133">
        <f t="shared" si="4"/>
        <v>-1522</v>
      </c>
      <c r="H47" s="40"/>
    </row>
    <row r="48" spans="1:8" ht="18.95" customHeight="1">
      <c r="A48" s="44" t="s">
        <v>142</v>
      </c>
      <c r="B48" s="44"/>
      <c r="C48" s="133">
        <v>0</v>
      </c>
      <c r="D48" s="39"/>
      <c r="E48" s="133">
        <f t="shared" si="3"/>
        <v>0</v>
      </c>
      <c r="F48" s="39"/>
      <c r="G48" s="133">
        <f t="shared" si="4"/>
        <v>0</v>
      </c>
      <c r="H48" s="40"/>
    </row>
    <row r="49" spans="1:8" ht="18.95" customHeight="1">
      <c r="A49" s="44" t="s">
        <v>232</v>
      </c>
      <c r="B49" s="44"/>
      <c r="C49" s="133">
        <v>0</v>
      </c>
      <c r="D49" s="39"/>
      <c r="E49" s="133">
        <f t="shared" si="3"/>
        <v>0</v>
      </c>
      <c r="F49" s="39"/>
      <c r="G49" s="133">
        <f t="shared" si="4"/>
        <v>0</v>
      </c>
      <c r="H49" s="40"/>
    </row>
    <row r="50" spans="1:8" ht="18.95" customHeight="1">
      <c r="A50" s="44" t="s">
        <v>248</v>
      </c>
      <c r="B50" s="44"/>
      <c r="C50" s="133">
        <v>0</v>
      </c>
      <c r="D50" s="39">
        <v>29500</v>
      </c>
      <c r="E50" s="133">
        <f t="shared" si="3"/>
        <v>29500</v>
      </c>
      <c r="F50" s="39">
        <v>25000</v>
      </c>
      <c r="G50" s="133">
        <f t="shared" si="4"/>
        <v>4500</v>
      </c>
      <c r="H50" s="40"/>
    </row>
    <row r="51" spans="1:8" ht="18.95" customHeight="1">
      <c r="A51" s="44" t="s">
        <v>326</v>
      </c>
      <c r="B51" s="44"/>
      <c r="C51" s="133">
        <v>-3445</v>
      </c>
      <c r="D51" s="39">
        <v>109557</v>
      </c>
      <c r="E51" s="133">
        <f t="shared" si="3"/>
        <v>106112</v>
      </c>
      <c r="F51" s="39">
        <v>108075</v>
      </c>
      <c r="G51" s="133">
        <f t="shared" si="4"/>
        <v>-1963</v>
      </c>
      <c r="H51" s="40"/>
    </row>
    <row r="52" spans="1:8" ht="18.95" customHeight="1">
      <c r="A52" s="44" t="s">
        <v>73</v>
      </c>
      <c r="B52" s="44"/>
      <c r="C52" s="133">
        <v>-900</v>
      </c>
      <c r="D52" s="39">
        <v>10858174</v>
      </c>
      <c r="E52" s="133">
        <f t="shared" si="3"/>
        <v>10857274</v>
      </c>
      <c r="F52" s="39">
        <v>10858974</v>
      </c>
      <c r="G52" s="133">
        <f t="shared" si="4"/>
        <v>-1700</v>
      </c>
      <c r="H52" s="40"/>
    </row>
    <row r="53" spans="1:8" ht="18.95" customHeight="1">
      <c r="A53" s="44" t="s">
        <v>143</v>
      </c>
      <c r="B53" s="44"/>
      <c r="C53" s="133">
        <v>3987576.3</v>
      </c>
      <c r="D53" s="39">
        <v>842720</v>
      </c>
      <c r="E53" s="133">
        <f t="shared" si="3"/>
        <v>4830296.3</v>
      </c>
      <c r="F53" s="39">
        <v>3982476</v>
      </c>
      <c r="G53" s="133">
        <f t="shared" si="4"/>
        <v>847820.29999999981</v>
      </c>
      <c r="H53" s="40"/>
    </row>
    <row r="54" spans="1:8" ht="18.95" customHeight="1">
      <c r="A54" s="44" t="s">
        <v>249</v>
      </c>
      <c r="B54" s="44"/>
      <c r="C54" s="133">
        <v>2997197</v>
      </c>
      <c r="D54" s="39">
        <v>14964835.5</v>
      </c>
      <c r="E54" s="133">
        <f t="shared" si="3"/>
        <v>17962032.5</v>
      </c>
      <c r="F54" s="39">
        <v>16353034</v>
      </c>
      <c r="G54" s="133">
        <f t="shared" si="4"/>
        <v>1608998.5</v>
      </c>
      <c r="H54" s="40"/>
    </row>
    <row r="55" spans="1:8" ht="18.95" customHeight="1">
      <c r="A55" s="44" t="s">
        <v>192</v>
      </c>
      <c r="B55" s="44"/>
      <c r="C55" s="133">
        <v>0</v>
      </c>
      <c r="D55" s="39"/>
      <c r="E55" s="133">
        <f t="shared" si="3"/>
        <v>0</v>
      </c>
      <c r="F55" s="39"/>
      <c r="G55" s="133">
        <f t="shared" si="4"/>
        <v>0</v>
      </c>
      <c r="H55" s="40"/>
    </row>
    <row r="56" spans="1:8" ht="18.95" customHeight="1">
      <c r="A56" s="44" t="s">
        <v>193</v>
      </c>
      <c r="B56" s="44"/>
      <c r="C56" s="133">
        <v>0</v>
      </c>
      <c r="D56" s="39"/>
      <c r="E56" s="133">
        <f t="shared" si="3"/>
        <v>0</v>
      </c>
      <c r="F56" s="39"/>
      <c r="G56" s="133">
        <f t="shared" si="4"/>
        <v>0</v>
      </c>
      <c r="H56" s="40"/>
    </row>
    <row r="57" spans="1:8" s="117" customFormat="1" ht="18.95" customHeight="1">
      <c r="A57" s="118" t="s">
        <v>308</v>
      </c>
      <c r="B57" s="118"/>
      <c r="C57" s="133">
        <v>0</v>
      </c>
      <c r="D57" s="94">
        <v>2251496</v>
      </c>
      <c r="E57" s="133">
        <f t="shared" si="3"/>
        <v>2251496</v>
      </c>
      <c r="F57" s="94">
        <v>2251496</v>
      </c>
      <c r="G57" s="133">
        <f t="shared" si="4"/>
        <v>0</v>
      </c>
      <c r="H57" s="116"/>
    </row>
    <row r="58" spans="1:8" s="117" customFormat="1" ht="18.95" customHeight="1">
      <c r="A58" s="118" t="s">
        <v>393</v>
      </c>
      <c r="B58" s="118"/>
      <c r="C58" s="133">
        <v>0</v>
      </c>
      <c r="D58" s="94">
        <v>147080</v>
      </c>
      <c r="E58" s="133">
        <f t="shared" si="3"/>
        <v>147080</v>
      </c>
      <c r="F58" s="94">
        <v>143400</v>
      </c>
      <c r="G58" s="133">
        <f t="shared" si="4"/>
        <v>3680</v>
      </c>
      <c r="H58" s="116"/>
    </row>
    <row r="59" spans="1:8" s="117" customFormat="1" ht="18.95" customHeight="1">
      <c r="A59" s="118" t="s">
        <v>394</v>
      </c>
      <c r="B59" s="118"/>
      <c r="C59" s="133">
        <v>0</v>
      </c>
      <c r="D59" s="94">
        <v>961634</v>
      </c>
      <c r="E59" s="133">
        <f t="shared" si="3"/>
        <v>961634</v>
      </c>
      <c r="F59" s="94">
        <v>961634</v>
      </c>
      <c r="G59" s="133">
        <f t="shared" si="4"/>
        <v>0</v>
      </c>
      <c r="H59" s="116"/>
    </row>
    <row r="60" spans="1:8" s="117" customFormat="1" ht="18.95" customHeight="1">
      <c r="A60" s="118" t="s">
        <v>395</v>
      </c>
      <c r="B60" s="118"/>
      <c r="C60" s="133">
        <v>0</v>
      </c>
      <c r="D60" s="94">
        <v>3115764</v>
      </c>
      <c r="E60" s="133">
        <f t="shared" si="3"/>
        <v>3115764</v>
      </c>
      <c r="F60" s="94">
        <v>3115764</v>
      </c>
      <c r="G60" s="133">
        <f t="shared" si="4"/>
        <v>0</v>
      </c>
      <c r="H60" s="116"/>
    </row>
    <row r="61" spans="1:8" s="117" customFormat="1" ht="18.95" customHeight="1">
      <c r="A61" s="118" t="s">
        <v>396</v>
      </c>
      <c r="B61" s="118"/>
      <c r="C61" s="133">
        <v>0</v>
      </c>
      <c r="D61" s="94">
        <v>1146700</v>
      </c>
      <c r="E61" s="133">
        <f t="shared" si="3"/>
        <v>1146700</v>
      </c>
      <c r="F61" s="94">
        <v>1146700</v>
      </c>
      <c r="G61" s="133">
        <f t="shared" si="4"/>
        <v>0</v>
      </c>
      <c r="H61" s="116"/>
    </row>
    <row r="62" spans="1:8" s="117" customFormat="1" ht="18.95" customHeight="1">
      <c r="A62" s="118" t="s">
        <v>397</v>
      </c>
      <c r="B62" s="118"/>
      <c r="C62" s="133">
        <v>0</v>
      </c>
      <c r="D62" s="94">
        <v>82160</v>
      </c>
      <c r="E62" s="133">
        <f t="shared" si="3"/>
        <v>82160</v>
      </c>
      <c r="F62" s="94">
        <v>82160</v>
      </c>
      <c r="G62" s="133">
        <f t="shared" si="4"/>
        <v>0</v>
      </c>
      <c r="H62" s="116"/>
    </row>
    <row r="63" spans="1:8" s="117" customFormat="1" ht="18.95" customHeight="1">
      <c r="A63" s="118" t="s">
        <v>398</v>
      </c>
      <c r="B63" s="118"/>
      <c r="C63" s="133">
        <v>0</v>
      </c>
      <c r="D63" s="94">
        <v>340786</v>
      </c>
      <c r="E63" s="133">
        <f t="shared" si="3"/>
        <v>340786</v>
      </c>
      <c r="F63" s="94">
        <v>329601</v>
      </c>
      <c r="G63" s="133">
        <f t="shared" si="4"/>
        <v>11185</v>
      </c>
      <c r="H63" s="116"/>
    </row>
    <row r="64" spans="1:8" ht="18.95" customHeight="1">
      <c r="A64" s="44" t="s">
        <v>76</v>
      </c>
      <c r="B64" s="44"/>
      <c r="C64" s="133">
        <v>455427</v>
      </c>
      <c r="D64" s="39"/>
      <c r="E64" s="133">
        <f t="shared" si="3"/>
        <v>455427</v>
      </c>
      <c r="F64" s="39"/>
      <c r="G64" s="133">
        <f t="shared" si="4"/>
        <v>455427</v>
      </c>
      <c r="H64" s="40"/>
    </row>
    <row r="65" spans="1:9" ht="18.95" customHeight="1">
      <c r="A65" s="44" t="s">
        <v>144</v>
      </c>
      <c r="B65" s="44"/>
      <c r="C65" s="133">
        <v>0</v>
      </c>
      <c r="D65" s="39">
        <v>960000</v>
      </c>
      <c r="E65" s="133">
        <f t="shared" si="3"/>
        <v>960000</v>
      </c>
      <c r="F65" s="39">
        <v>660000</v>
      </c>
      <c r="G65" s="133">
        <f t="shared" si="4"/>
        <v>300000</v>
      </c>
      <c r="H65" s="40"/>
    </row>
    <row r="66" spans="1:9" ht="18.95" customHeight="1">
      <c r="A66" s="44" t="s">
        <v>145</v>
      </c>
      <c r="B66" s="44"/>
      <c r="C66" s="133">
        <v>0</v>
      </c>
      <c r="D66" s="43">
        <v>311000</v>
      </c>
      <c r="E66" s="133">
        <f t="shared" si="3"/>
        <v>311000</v>
      </c>
      <c r="F66" s="43">
        <v>293000</v>
      </c>
      <c r="G66" s="133">
        <f t="shared" si="4"/>
        <v>18000</v>
      </c>
      <c r="H66" s="40"/>
    </row>
    <row r="67" spans="1:9" ht="18.95" customHeight="1">
      <c r="A67" s="44" t="s">
        <v>399</v>
      </c>
      <c r="B67" s="44"/>
      <c r="C67" s="133">
        <v>0</v>
      </c>
      <c r="D67" s="43">
        <v>200</v>
      </c>
      <c r="E67" s="133">
        <f t="shared" si="3"/>
        <v>200</v>
      </c>
      <c r="F67" s="43">
        <v>200</v>
      </c>
      <c r="G67" s="133">
        <f t="shared" si="4"/>
        <v>0</v>
      </c>
      <c r="H67" s="40"/>
    </row>
    <row r="68" spans="1:9" ht="18.95" customHeight="1">
      <c r="A68" s="41" t="s">
        <v>79</v>
      </c>
      <c r="B68" s="42"/>
      <c r="C68" s="133">
        <v>0</v>
      </c>
      <c r="D68" s="39">
        <v>9200</v>
      </c>
      <c r="E68" s="133">
        <f t="shared" si="3"/>
        <v>9200</v>
      </c>
      <c r="F68" s="39">
        <v>7600</v>
      </c>
      <c r="G68" s="133">
        <f t="shared" si="4"/>
        <v>1600</v>
      </c>
      <c r="H68" s="40"/>
    </row>
    <row r="69" spans="1:9" ht="18.95" customHeight="1">
      <c r="A69" s="42" t="s">
        <v>146</v>
      </c>
      <c r="B69" s="42"/>
      <c r="C69" s="133">
        <v>10000</v>
      </c>
      <c r="D69" s="39">
        <v>850000</v>
      </c>
      <c r="E69" s="133">
        <f t="shared" si="3"/>
        <v>860000</v>
      </c>
      <c r="F69" s="39">
        <v>829600</v>
      </c>
      <c r="G69" s="133">
        <f t="shared" si="4"/>
        <v>30400</v>
      </c>
      <c r="H69" s="40"/>
    </row>
    <row r="70" spans="1:9" ht="18.95" customHeight="1">
      <c r="A70" s="44" t="s">
        <v>81</v>
      </c>
      <c r="B70" s="44"/>
      <c r="C70" s="133">
        <v>51000</v>
      </c>
      <c r="D70" s="39"/>
      <c r="E70" s="133">
        <f t="shared" si="3"/>
        <v>51000</v>
      </c>
      <c r="F70" s="39"/>
      <c r="G70" s="133">
        <f t="shared" si="4"/>
        <v>51000</v>
      </c>
      <c r="H70" s="40"/>
    </row>
    <row r="71" spans="1:9" ht="18.95" customHeight="1">
      <c r="A71" s="44" t="s">
        <v>257</v>
      </c>
      <c r="B71" s="44"/>
      <c r="C71" s="133">
        <v>-1121693406.28</v>
      </c>
      <c r="D71" s="39">
        <v>772240617</v>
      </c>
      <c r="E71" s="133">
        <f t="shared" si="3"/>
        <v>-349452789.27999997</v>
      </c>
      <c r="F71" s="39">
        <v>957349560</v>
      </c>
      <c r="G71" s="133">
        <f t="shared" si="4"/>
        <v>-1306802349.28</v>
      </c>
      <c r="H71" s="40"/>
    </row>
    <row r="72" spans="1:9" ht="18.95" customHeight="1">
      <c r="A72" s="44" t="s">
        <v>258</v>
      </c>
      <c r="B72" s="44"/>
      <c r="C72" s="133">
        <v>2553759298.2800007</v>
      </c>
      <c r="D72" s="39">
        <v>4242372552</v>
      </c>
      <c r="E72" s="133">
        <f t="shared" si="3"/>
        <v>6796131850.2800007</v>
      </c>
      <c r="F72" s="39">
        <v>3764881861</v>
      </c>
      <c r="G72" s="133">
        <f t="shared" si="4"/>
        <v>3031249989.2800007</v>
      </c>
      <c r="H72" s="40"/>
    </row>
    <row r="73" spans="1:9" ht="18" customHeight="1">
      <c r="A73" s="37" t="s">
        <v>83</v>
      </c>
      <c r="B73" s="7" t="s">
        <v>147</v>
      </c>
      <c r="C73" s="40">
        <f>SUM(C74:C82)</f>
        <v>662749391.23000002</v>
      </c>
      <c r="D73" s="40">
        <f>SUM(D74:D82)</f>
        <v>93354486</v>
      </c>
      <c r="E73" s="40">
        <f>SUM(E74:E82)</f>
        <v>756103877.23000002</v>
      </c>
      <c r="F73" s="40">
        <f>SUM(F74:F82)</f>
        <v>69954259</v>
      </c>
      <c r="G73" s="40">
        <f>SUM(G74:G82)</f>
        <v>686149618.23000002</v>
      </c>
      <c r="H73" s="40">
        <f>G73</f>
        <v>686149618.23000002</v>
      </c>
      <c r="I73" s="9"/>
    </row>
    <row r="74" spans="1:9" ht="18" customHeight="1">
      <c r="A74" s="44" t="s">
        <v>84</v>
      </c>
      <c r="B74" s="44"/>
      <c r="C74" s="133">
        <v>6696478</v>
      </c>
      <c r="D74" s="43"/>
      <c r="E74" s="133">
        <f t="shared" ref="E74:E82" si="5">C74+D74</f>
        <v>6696478</v>
      </c>
      <c r="F74" s="43"/>
      <c r="G74" s="133">
        <f t="shared" ref="G74:G82" si="6">E74-F74</f>
        <v>6696478</v>
      </c>
      <c r="H74" s="40"/>
      <c r="I74" s="9"/>
    </row>
    <row r="75" spans="1:9" ht="18" customHeight="1">
      <c r="A75" s="44" t="s">
        <v>86</v>
      </c>
      <c r="B75" s="44"/>
      <c r="C75" s="133">
        <v>170547</v>
      </c>
      <c r="D75" s="43"/>
      <c r="E75" s="133">
        <f t="shared" si="5"/>
        <v>170547</v>
      </c>
      <c r="F75" s="43"/>
      <c r="G75" s="133">
        <f t="shared" si="6"/>
        <v>170547</v>
      </c>
      <c r="H75" s="40"/>
    </row>
    <row r="76" spans="1:9" ht="18" customHeight="1">
      <c r="A76" s="42" t="s">
        <v>88</v>
      </c>
      <c r="B76" s="42"/>
      <c r="C76" s="133">
        <v>55000</v>
      </c>
      <c r="D76" s="43"/>
      <c r="E76" s="133">
        <f t="shared" si="5"/>
        <v>55000</v>
      </c>
      <c r="F76" s="43"/>
      <c r="G76" s="133">
        <f t="shared" si="6"/>
        <v>55000</v>
      </c>
      <c r="H76" s="40"/>
    </row>
    <row r="77" spans="1:9" ht="18" customHeight="1">
      <c r="A77" s="44" t="s">
        <v>90</v>
      </c>
      <c r="B77" s="44"/>
      <c r="C77" s="133">
        <v>1315429</v>
      </c>
      <c r="D77" s="43"/>
      <c r="E77" s="133">
        <f t="shared" si="5"/>
        <v>1315429</v>
      </c>
      <c r="F77" s="43"/>
      <c r="G77" s="133">
        <f t="shared" si="6"/>
        <v>1315429</v>
      </c>
      <c r="H77" s="40"/>
    </row>
    <row r="78" spans="1:9" ht="18" customHeight="1">
      <c r="A78" s="44" t="s">
        <v>342</v>
      </c>
      <c r="B78" s="44"/>
      <c r="C78" s="133">
        <v>4025</v>
      </c>
      <c r="D78" s="43"/>
      <c r="E78" s="133">
        <f t="shared" si="5"/>
        <v>4025</v>
      </c>
      <c r="F78" s="43"/>
      <c r="G78" s="133">
        <f t="shared" si="6"/>
        <v>4025</v>
      </c>
      <c r="H78" s="40"/>
    </row>
    <row r="79" spans="1:9" ht="18" customHeight="1">
      <c r="A79" s="44" t="s">
        <v>92</v>
      </c>
      <c r="B79" s="44"/>
      <c r="C79" s="133">
        <v>429754490.06</v>
      </c>
      <c r="D79" s="46">
        <v>53190515</v>
      </c>
      <c r="E79" s="133">
        <f t="shared" si="5"/>
        <v>482945005.06</v>
      </c>
      <c r="F79" s="39">
        <v>338160</v>
      </c>
      <c r="G79" s="133">
        <f t="shared" si="6"/>
        <v>482606845.06</v>
      </c>
      <c r="H79" s="40"/>
    </row>
    <row r="80" spans="1:9" ht="18" customHeight="1">
      <c r="A80" s="44" t="s">
        <v>327</v>
      </c>
      <c r="B80" s="44"/>
      <c r="C80" s="133">
        <v>2799572</v>
      </c>
      <c r="D80" s="46">
        <v>3273327</v>
      </c>
      <c r="E80" s="133">
        <f t="shared" si="5"/>
        <v>6072899</v>
      </c>
      <c r="F80" s="39">
        <v>15300</v>
      </c>
      <c r="G80" s="133">
        <f t="shared" si="6"/>
        <v>6057599</v>
      </c>
      <c r="H80" s="40"/>
    </row>
    <row r="81" spans="1:9" ht="18" customHeight="1">
      <c r="A81" s="42" t="s">
        <v>94</v>
      </c>
      <c r="B81" s="42"/>
      <c r="C81" s="133">
        <v>3902434</v>
      </c>
      <c r="D81" s="46">
        <v>1359605</v>
      </c>
      <c r="E81" s="133">
        <f t="shared" si="5"/>
        <v>5262039</v>
      </c>
      <c r="F81" s="50"/>
      <c r="G81" s="133">
        <f t="shared" si="6"/>
        <v>5262039</v>
      </c>
      <c r="H81" s="40"/>
    </row>
    <row r="82" spans="1:9" ht="18" customHeight="1">
      <c r="A82" s="44" t="s">
        <v>96</v>
      </c>
      <c r="B82" s="44"/>
      <c r="C82" s="133">
        <v>218051416.16999999</v>
      </c>
      <c r="D82" s="39">
        <v>35531039</v>
      </c>
      <c r="E82" s="133">
        <f t="shared" si="5"/>
        <v>253582455.16999999</v>
      </c>
      <c r="F82" s="50">
        <v>69600799</v>
      </c>
      <c r="G82" s="133">
        <f t="shared" si="6"/>
        <v>183981656.16999999</v>
      </c>
      <c r="H82" s="40"/>
    </row>
    <row r="83" spans="1:9" ht="18" customHeight="1">
      <c r="A83" s="37" t="s">
        <v>97</v>
      </c>
      <c r="B83" s="7" t="s">
        <v>148</v>
      </c>
      <c r="C83" s="40">
        <f>SUM(C84:C85)</f>
        <v>2534891580.1099997</v>
      </c>
      <c r="D83" s="40">
        <f>SUM(D84:D85)</f>
        <v>142757140.97999999</v>
      </c>
      <c r="E83" s="40">
        <f>SUM(E84:E85)</f>
        <v>2677648721.0899997</v>
      </c>
      <c r="F83" s="40">
        <f>SUM(F84:F85)</f>
        <v>774622</v>
      </c>
      <c r="G83" s="40">
        <f>SUM(G84:G85)</f>
        <v>2676874099.0899997</v>
      </c>
      <c r="H83" s="40">
        <f>SUM(G84:G85)</f>
        <v>2676874099.0899997</v>
      </c>
      <c r="I83" s="9"/>
    </row>
    <row r="84" spans="1:9" ht="18" customHeight="1">
      <c r="A84" s="44" t="s">
        <v>343</v>
      </c>
      <c r="B84" s="44"/>
      <c r="C84" s="133">
        <v>45600</v>
      </c>
      <c r="D84" s="46">
        <v>2499561</v>
      </c>
      <c r="E84" s="133">
        <f>C84+D84</f>
        <v>2545161</v>
      </c>
      <c r="F84" s="46">
        <v>774622</v>
      </c>
      <c r="G84" s="133">
        <f>E84-F84</f>
        <v>1770539</v>
      </c>
      <c r="H84" s="40"/>
      <c r="I84" s="9"/>
    </row>
    <row r="85" spans="1:9" ht="18" customHeight="1">
      <c r="A85" s="44" t="s">
        <v>99</v>
      </c>
      <c r="B85" s="44"/>
      <c r="C85" s="133">
        <v>2534845980.1099997</v>
      </c>
      <c r="D85" s="46">
        <v>140257579.97999999</v>
      </c>
      <c r="E85" s="133">
        <f>C85+D85</f>
        <v>2675103560.0899997</v>
      </c>
      <c r="F85" s="46"/>
      <c r="G85" s="133">
        <f>E85-F85</f>
        <v>2675103560.0899997</v>
      </c>
      <c r="H85" s="40"/>
      <c r="I85" s="9"/>
    </row>
    <row r="86" spans="1:9" ht="18" customHeight="1">
      <c r="A86" s="51" t="s">
        <v>100</v>
      </c>
      <c r="B86" s="7" t="s">
        <v>150</v>
      </c>
      <c r="C86" s="57">
        <f>SUM(C87:C90)</f>
        <v>87754814</v>
      </c>
      <c r="D86" s="57">
        <f t="shared" ref="D86:G86" si="7">SUM(D87:D90)</f>
        <v>9496526</v>
      </c>
      <c r="E86" s="57">
        <f t="shared" si="7"/>
        <v>97251340</v>
      </c>
      <c r="F86" s="57">
        <f t="shared" si="7"/>
        <v>12105536</v>
      </c>
      <c r="G86" s="57">
        <f t="shared" si="7"/>
        <v>85145804</v>
      </c>
      <c r="H86" s="40">
        <f>SUM(G87:G90)</f>
        <v>85145804</v>
      </c>
      <c r="I86" s="9"/>
    </row>
    <row r="87" spans="1:9" ht="18" customHeight="1">
      <c r="A87" s="44" t="s">
        <v>196</v>
      </c>
      <c r="B87" s="44"/>
      <c r="C87" s="133">
        <v>62172996</v>
      </c>
      <c r="D87" s="46">
        <v>6622042</v>
      </c>
      <c r="E87" s="133">
        <f>C87+D87</f>
        <v>68795038</v>
      </c>
      <c r="F87" s="46">
        <v>3616694</v>
      </c>
      <c r="G87" s="133">
        <f>E87-F87</f>
        <v>65178344</v>
      </c>
      <c r="H87" s="40"/>
      <c r="I87" s="9"/>
    </row>
    <row r="88" spans="1:9" ht="18" customHeight="1">
      <c r="A88" s="44" t="s">
        <v>197</v>
      </c>
      <c r="B88" s="44"/>
      <c r="C88" s="133">
        <v>18584183</v>
      </c>
      <c r="D88" s="46">
        <v>2807193</v>
      </c>
      <c r="E88" s="133">
        <f>C88+D88</f>
        <v>21391376</v>
      </c>
      <c r="F88" s="46">
        <v>8479235</v>
      </c>
      <c r="G88" s="133">
        <f>E88-F88</f>
        <v>12912141</v>
      </c>
      <c r="H88" s="40"/>
      <c r="I88" s="9"/>
    </row>
    <row r="89" spans="1:9" ht="18" customHeight="1">
      <c r="A89" s="44" t="s">
        <v>198</v>
      </c>
      <c r="B89" s="44"/>
      <c r="C89" s="133">
        <v>6745760</v>
      </c>
      <c r="D89" s="46"/>
      <c r="E89" s="133">
        <f>C89+D89</f>
        <v>6745760</v>
      </c>
      <c r="F89" s="46"/>
      <c r="G89" s="133">
        <f>E89-F89</f>
        <v>6745760</v>
      </c>
      <c r="H89" s="40"/>
      <c r="I89" s="9"/>
    </row>
    <row r="90" spans="1:9" ht="18" customHeight="1">
      <c r="A90" s="52" t="s">
        <v>231</v>
      </c>
      <c r="B90" s="44"/>
      <c r="C90" s="133">
        <v>251875</v>
      </c>
      <c r="D90" s="46">
        <v>67291</v>
      </c>
      <c r="E90" s="133">
        <f>C90+D90</f>
        <v>319166</v>
      </c>
      <c r="F90" s="46">
        <v>9607</v>
      </c>
      <c r="G90" s="133">
        <f>E90-F90</f>
        <v>309559</v>
      </c>
      <c r="H90" s="40"/>
      <c r="I90" s="9"/>
    </row>
    <row r="91" spans="1:9" ht="18" customHeight="1">
      <c r="A91" s="37" t="s">
        <v>104</v>
      </c>
      <c r="B91" s="37"/>
      <c r="C91" s="40">
        <v>0</v>
      </c>
      <c r="D91" s="50"/>
      <c r="E91" s="40"/>
      <c r="F91" s="40"/>
      <c r="G91" s="39"/>
      <c r="H91" s="40">
        <f>G92</f>
        <v>61543311.949999996</v>
      </c>
    </row>
    <row r="92" spans="1:9" ht="18" customHeight="1">
      <c r="A92" s="44" t="s">
        <v>390</v>
      </c>
      <c r="B92" s="44"/>
      <c r="C92" s="39">
        <v>0</v>
      </c>
      <c r="D92" s="132">
        <v>66638766.619999997</v>
      </c>
      <c r="E92" s="39">
        <f>C92+D92</f>
        <v>66638766.619999997</v>
      </c>
      <c r="F92" s="53">
        <v>5095454.67</v>
      </c>
      <c r="G92" s="39">
        <f>E92-F92</f>
        <v>61543311.949999996</v>
      </c>
      <c r="H92" s="40"/>
    </row>
    <row r="93" spans="1:9" ht="18" customHeight="1">
      <c r="A93" s="54" t="s">
        <v>128</v>
      </c>
      <c r="B93" s="54"/>
      <c r="C93" s="55">
        <f>C92+C86+C83+C73+C27+C24+C9+C4</f>
        <v>7332615713.4130001</v>
      </c>
      <c r="D93" s="55">
        <f>D92+D86+D83+D73+D27+D24+D9+D4</f>
        <v>5723849489.0200005</v>
      </c>
      <c r="E93" s="55">
        <f>E92+E86+E83+E73+E27+E24+E9+E4</f>
        <v>13056465202.432999</v>
      </c>
      <c r="F93" s="55">
        <f>F92+F86+F83+F73+F27+F24+F9+F4</f>
        <v>5109475380.7400007</v>
      </c>
      <c r="G93" s="55">
        <f>G92+G86+G83+G73+G27+G24+G9+G4</f>
        <v>7946989821.6899996</v>
      </c>
      <c r="H93" s="56">
        <f>SUM(H4:H92)</f>
        <v>7946989821.6899996</v>
      </c>
    </row>
    <row r="94" spans="1:9">
      <c r="C94" s="13"/>
      <c r="D94" s="13"/>
      <c r="E94" s="13"/>
      <c r="F94" s="13"/>
      <c r="G94" s="13"/>
      <c r="H94" s="13"/>
    </row>
    <row r="95" spans="1:9">
      <c r="C95" s="14"/>
      <c r="D95" s="14"/>
      <c r="E95" s="14"/>
      <c r="F95" s="14"/>
      <c r="G95" s="14"/>
      <c r="H95" s="14"/>
    </row>
    <row r="96" spans="1:9">
      <c r="A96" s="30" t="s">
        <v>233</v>
      </c>
      <c r="B96" s="5"/>
      <c r="C96" s="153" t="s">
        <v>333</v>
      </c>
      <c r="D96" s="153"/>
      <c r="F96" s="153" t="s">
        <v>215</v>
      </c>
      <c r="G96" s="153"/>
      <c r="H96" s="31"/>
      <c r="I96" s="5"/>
    </row>
    <row r="97" spans="1:10">
      <c r="A97" s="30" t="s">
        <v>234</v>
      </c>
      <c r="B97" s="5"/>
      <c r="C97" s="153" t="s">
        <v>129</v>
      </c>
      <c r="D97" s="153"/>
      <c r="F97" s="153" t="s">
        <v>129</v>
      </c>
      <c r="G97" s="153"/>
      <c r="H97" s="31"/>
      <c r="I97" s="5"/>
    </row>
    <row r="100" spans="1:10" s="11" customFormat="1">
      <c r="A100" s="137" t="s">
        <v>411</v>
      </c>
      <c r="B100" s="4"/>
      <c r="C100" s="144" t="s">
        <v>240</v>
      </c>
      <c r="D100" s="144"/>
      <c r="E100" s="139"/>
      <c r="F100" s="144" t="s">
        <v>240</v>
      </c>
      <c r="G100" s="144"/>
      <c r="I100" s="6"/>
      <c r="J100" s="6"/>
    </row>
    <row r="101" spans="1:10" s="11" customFormat="1">
      <c r="A101" s="108" t="s">
        <v>129</v>
      </c>
      <c r="B101" s="4"/>
      <c r="C101" s="144" t="s">
        <v>129</v>
      </c>
      <c r="D101" s="144"/>
      <c r="E101" s="139"/>
      <c r="F101" s="144" t="s">
        <v>129</v>
      </c>
      <c r="G101" s="144"/>
      <c r="I101" s="6"/>
      <c r="J101" s="6"/>
    </row>
  </sheetData>
  <mergeCells count="11">
    <mergeCell ref="F100:G100"/>
    <mergeCell ref="F101:G101"/>
    <mergeCell ref="A1:H1"/>
    <mergeCell ref="A2:H2"/>
    <mergeCell ref="G3:H3"/>
    <mergeCell ref="C96:D96"/>
    <mergeCell ref="F96:G96"/>
    <mergeCell ref="C97:D97"/>
    <mergeCell ref="F97:G97"/>
    <mergeCell ref="C100:D100"/>
    <mergeCell ref="C101:D101"/>
  </mergeCells>
  <printOptions horizontalCentered="1"/>
  <pageMargins left="1" right="0.5" top="0.5" bottom="1" header="0" footer="0.3"/>
  <pageSetup paperSize="5" orientation="landscape" verticalDpi="0" r:id="rId1"/>
  <headerFooter>
    <oddFooter>Page &amp;P of &amp;N</oddFooter>
  </headerFooter>
  <rowBreaks count="1" manualBreakCount="1">
    <brk id="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D158"/>
  <sheetViews>
    <sheetView view="pageBreakPreview" topLeftCell="A130" zoomScale="115" zoomScaleSheetLayoutView="115" workbookViewId="0">
      <selection activeCell="A157" sqref="A157:B157"/>
    </sheetView>
  </sheetViews>
  <sheetFormatPr defaultRowHeight="15"/>
  <cols>
    <col min="1" max="1" width="47" customWidth="1"/>
    <col min="2" max="2" width="20.5703125" bestFit="1" customWidth="1"/>
    <col min="3" max="3" width="17.28515625" bestFit="1" customWidth="1"/>
    <col min="4" max="4" width="15.7109375" bestFit="1" customWidth="1"/>
  </cols>
  <sheetData>
    <row r="1" spans="1:3" ht="15.75">
      <c r="A1" s="154" t="s">
        <v>244</v>
      </c>
      <c r="B1" s="154"/>
      <c r="C1" s="154"/>
    </row>
    <row r="2" spans="1:3" ht="15.75">
      <c r="A2" s="154" t="s">
        <v>222</v>
      </c>
      <c r="B2" s="154"/>
      <c r="C2" s="154"/>
    </row>
    <row r="3" spans="1:3">
      <c r="A3" s="155" t="s">
        <v>367</v>
      </c>
      <c r="B3" s="155"/>
      <c r="C3" s="155"/>
    </row>
    <row r="4" spans="1:3" ht="12" customHeight="1">
      <c r="A4" s="156" t="s">
        <v>1</v>
      </c>
      <c r="B4" s="156" t="s">
        <v>383</v>
      </c>
      <c r="C4" s="156"/>
    </row>
    <row r="5" spans="1:3" ht="12" customHeight="1">
      <c r="A5" s="156"/>
      <c r="B5" s="156"/>
      <c r="C5" s="156"/>
    </row>
    <row r="6" spans="1:3" ht="18" customHeight="1">
      <c r="A6" s="58" t="s">
        <v>3</v>
      </c>
      <c r="B6" s="34"/>
      <c r="C6" s="59">
        <f>SUM(B7:B47)</f>
        <v>2227416382.9100003</v>
      </c>
    </row>
    <row r="7" spans="1:3" ht="20.100000000000001" customHeight="1">
      <c r="A7" s="60" t="s">
        <v>5</v>
      </c>
      <c r="B7" s="34">
        <v>469697443.73000002</v>
      </c>
      <c r="C7" s="35"/>
    </row>
    <row r="8" spans="1:3" ht="20.100000000000001" customHeight="1">
      <c r="A8" s="60" t="s">
        <v>7</v>
      </c>
      <c r="B8" s="34">
        <v>262378609.19</v>
      </c>
      <c r="C8" s="35"/>
    </row>
    <row r="9" spans="1:3" ht="20.100000000000001" customHeight="1">
      <c r="A9" s="60" t="s">
        <v>9</v>
      </c>
      <c r="B9" s="34">
        <v>59047158.159999996</v>
      </c>
      <c r="C9" s="35"/>
    </row>
    <row r="10" spans="1:3" ht="20.100000000000001" customHeight="1">
      <c r="A10" s="60" t="s">
        <v>310</v>
      </c>
      <c r="B10" s="34">
        <v>132646722.95</v>
      </c>
      <c r="C10" s="35"/>
    </row>
    <row r="11" spans="1:3" ht="20.100000000000001" customHeight="1">
      <c r="A11" s="60" t="s">
        <v>11</v>
      </c>
      <c r="B11" s="34">
        <v>375720785.44</v>
      </c>
      <c r="C11" s="35"/>
    </row>
    <row r="12" spans="1:3" ht="20.100000000000001" customHeight="1">
      <c r="A12" s="60" t="s">
        <v>13</v>
      </c>
      <c r="B12" s="34">
        <v>3711104.38</v>
      </c>
      <c r="C12" s="35"/>
    </row>
    <row r="13" spans="1:3" ht="20.100000000000001" customHeight="1">
      <c r="A13" s="60" t="s">
        <v>15</v>
      </c>
      <c r="B13" s="34">
        <v>18110329.149999999</v>
      </c>
      <c r="C13" s="35"/>
    </row>
    <row r="14" spans="1:3" ht="20.100000000000001" customHeight="1">
      <c r="A14" s="60" t="s">
        <v>17</v>
      </c>
      <c r="B14" s="34">
        <v>652473470.08000004</v>
      </c>
      <c r="C14" s="35"/>
    </row>
    <row r="15" spans="1:3" ht="20.100000000000001" customHeight="1">
      <c r="A15" s="60" t="s">
        <v>311</v>
      </c>
      <c r="B15" s="34">
        <v>104880600.2</v>
      </c>
      <c r="C15" s="35"/>
    </row>
    <row r="16" spans="1:3" ht="20.100000000000001" customHeight="1">
      <c r="A16" s="60" t="s">
        <v>312</v>
      </c>
      <c r="B16" s="34">
        <v>36261089.479999997</v>
      </c>
      <c r="C16" s="35"/>
    </row>
    <row r="17" spans="1:3" ht="20.100000000000001" customHeight="1">
      <c r="A17" s="60" t="s">
        <v>19</v>
      </c>
      <c r="B17" s="34">
        <v>109380.08</v>
      </c>
      <c r="C17" s="35"/>
    </row>
    <row r="18" spans="1:3" ht="20.100000000000001" customHeight="1">
      <c r="A18" s="60" t="s">
        <v>21</v>
      </c>
      <c r="B18" s="34">
        <v>31562819.059999999</v>
      </c>
      <c r="C18" s="35"/>
    </row>
    <row r="19" spans="1:3" ht="20.100000000000001" customHeight="1">
      <c r="A19" s="60" t="s">
        <v>23</v>
      </c>
      <c r="B19" s="34">
        <v>51939676.130000003</v>
      </c>
      <c r="C19" s="35"/>
    </row>
    <row r="20" spans="1:3" ht="20.100000000000001" customHeight="1">
      <c r="A20" s="60" t="s">
        <v>25</v>
      </c>
      <c r="B20" s="34">
        <v>1457686.25</v>
      </c>
      <c r="C20" s="35"/>
    </row>
    <row r="21" spans="1:3" ht="20.100000000000001" customHeight="1">
      <c r="A21" s="60" t="s">
        <v>223</v>
      </c>
      <c r="B21" s="34">
        <v>165000</v>
      </c>
      <c r="C21" s="35"/>
    </row>
    <row r="22" spans="1:3" ht="20.100000000000001" customHeight="1">
      <c r="A22" s="60" t="s">
        <v>27</v>
      </c>
      <c r="B22" s="34">
        <v>45807.67</v>
      </c>
      <c r="C22" s="35"/>
    </row>
    <row r="23" spans="1:3" ht="20.100000000000001" customHeight="1">
      <c r="A23" s="60" t="s">
        <v>29</v>
      </c>
      <c r="B23" s="34">
        <v>12310.68</v>
      </c>
      <c r="C23" s="35"/>
    </row>
    <row r="24" spans="1:3" ht="20.100000000000001" customHeight="1">
      <c r="A24" s="60" t="s">
        <v>31</v>
      </c>
      <c r="B24" s="34">
        <v>3215739.42</v>
      </c>
      <c r="C24" s="35"/>
    </row>
    <row r="25" spans="1:3" ht="20.100000000000001" customHeight="1">
      <c r="A25" s="60" t="s">
        <v>33</v>
      </c>
      <c r="B25" s="34">
        <v>169370.64</v>
      </c>
      <c r="C25" s="35"/>
    </row>
    <row r="26" spans="1:3" ht="20.100000000000001" customHeight="1">
      <c r="A26" s="60" t="s">
        <v>35</v>
      </c>
      <c r="B26" s="34">
        <v>3248376.75</v>
      </c>
      <c r="C26" s="35"/>
    </row>
    <row r="27" spans="1:3" ht="20.100000000000001" customHeight="1">
      <c r="A27" s="60" t="s">
        <v>37</v>
      </c>
      <c r="B27" s="34">
        <v>28348.41</v>
      </c>
      <c r="C27" s="35"/>
    </row>
    <row r="28" spans="1:3" ht="20.100000000000001" customHeight="1">
      <c r="A28" s="60" t="s">
        <v>39</v>
      </c>
      <c r="B28" s="34">
        <v>26300</v>
      </c>
      <c r="C28" s="35"/>
    </row>
    <row r="29" spans="1:3" ht="20.100000000000001" customHeight="1">
      <c r="A29" s="60" t="s">
        <v>41</v>
      </c>
      <c r="B29" s="34">
        <v>461351.84</v>
      </c>
      <c r="C29" s="35"/>
    </row>
    <row r="30" spans="1:3" ht="20.100000000000001" customHeight="1">
      <c r="A30" s="60" t="s">
        <v>43</v>
      </c>
      <c r="B30" s="34">
        <v>3021504.18</v>
      </c>
      <c r="C30" s="35"/>
    </row>
    <row r="31" spans="1:3" ht="20.100000000000001" customHeight="1">
      <c r="A31" s="60" t="s">
        <v>44</v>
      </c>
      <c r="B31" s="34">
        <v>4507445.17</v>
      </c>
      <c r="C31" s="35"/>
    </row>
    <row r="32" spans="1:3" ht="20.100000000000001" customHeight="1">
      <c r="A32" s="60" t="s">
        <v>45</v>
      </c>
      <c r="B32" s="34">
        <v>116674.69</v>
      </c>
      <c r="C32" s="35"/>
    </row>
    <row r="33" spans="1:3" ht="20.100000000000001" customHeight="1">
      <c r="A33" s="60" t="s">
        <v>47</v>
      </c>
      <c r="B33" s="34">
        <v>226166.88</v>
      </c>
      <c r="C33" s="35"/>
    </row>
    <row r="34" spans="1:3" ht="20.100000000000001" customHeight="1">
      <c r="A34" s="60" t="s">
        <v>49</v>
      </c>
      <c r="B34" s="34">
        <v>824537</v>
      </c>
      <c r="C34" s="35"/>
    </row>
    <row r="35" spans="1:3" ht="20.100000000000001" customHeight="1">
      <c r="A35" s="60" t="s">
        <v>51</v>
      </c>
      <c r="B35" s="34">
        <v>44264.480000000003</v>
      </c>
      <c r="C35" s="35"/>
    </row>
    <row r="36" spans="1:3" ht="20.100000000000001" customHeight="1">
      <c r="A36" s="60" t="s">
        <v>53</v>
      </c>
      <c r="B36" s="34">
        <v>50874.32</v>
      </c>
      <c r="C36" s="35"/>
    </row>
    <row r="37" spans="1:3" ht="20.100000000000001" customHeight="1">
      <c r="A37" s="60" t="s">
        <v>54</v>
      </c>
      <c r="B37" s="34">
        <v>193833.3</v>
      </c>
      <c r="C37" s="35"/>
    </row>
    <row r="38" spans="1:3" ht="20.100000000000001" customHeight="1">
      <c r="A38" s="60" t="s">
        <v>55</v>
      </c>
      <c r="B38" s="34">
        <v>354080</v>
      </c>
      <c r="C38" s="35"/>
    </row>
    <row r="39" spans="1:3" ht="20.100000000000001" customHeight="1">
      <c r="A39" s="60" t="s">
        <v>224</v>
      </c>
      <c r="B39" s="34">
        <v>751000</v>
      </c>
      <c r="C39" s="35"/>
    </row>
    <row r="40" spans="1:3" ht="20.100000000000001" customHeight="1">
      <c r="A40" s="60" t="s">
        <v>56</v>
      </c>
      <c r="B40" s="34">
        <v>5787590.1699999999</v>
      </c>
      <c r="C40" s="35"/>
    </row>
    <row r="41" spans="1:3" ht="20.100000000000001" customHeight="1">
      <c r="A41" s="60" t="s">
        <v>58</v>
      </c>
      <c r="B41" s="34">
        <v>539419.82999999996</v>
      </c>
      <c r="C41" s="35"/>
    </row>
    <row r="42" spans="1:3" ht="20.100000000000001" customHeight="1">
      <c r="A42" s="60" t="s">
        <v>59</v>
      </c>
      <c r="B42" s="34">
        <v>2968278.2</v>
      </c>
      <c r="C42" s="35"/>
    </row>
    <row r="43" spans="1:3" ht="20.100000000000001" customHeight="1">
      <c r="A43" s="60" t="s">
        <v>225</v>
      </c>
      <c r="B43" s="34">
        <v>31900</v>
      </c>
      <c r="C43" s="35"/>
    </row>
    <row r="44" spans="1:3" ht="20.100000000000001" customHeight="1">
      <c r="A44" s="60" t="s">
        <v>263</v>
      </c>
      <c r="B44" s="34">
        <v>119500</v>
      </c>
      <c r="C44" s="35"/>
    </row>
    <row r="45" spans="1:3" ht="20.100000000000001" customHeight="1">
      <c r="A45" s="61" t="s">
        <v>264</v>
      </c>
      <c r="B45" s="62">
        <v>142300</v>
      </c>
      <c r="C45" s="35"/>
    </row>
    <row r="46" spans="1:3" ht="20.100000000000001" customHeight="1">
      <c r="A46" s="61" t="s">
        <v>384</v>
      </c>
      <c r="B46" s="62">
        <v>196732</v>
      </c>
      <c r="C46" s="35"/>
    </row>
    <row r="47" spans="1:3" ht="20.100000000000001" customHeight="1">
      <c r="A47" s="61" t="s">
        <v>371</v>
      </c>
      <c r="B47" s="62">
        <v>170803</v>
      </c>
      <c r="C47" s="35"/>
    </row>
    <row r="48" spans="1:3" ht="20.100000000000001" customHeight="1">
      <c r="A48" s="63" t="s">
        <v>61</v>
      </c>
      <c r="B48" s="34"/>
      <c r="C48" s="35">
        <f>SUM(B49:B58)</f>
        <v>4385334502.1200008</v>
      </c>
    </row>
    <row r="49" spans="1:3" ht="20.100000000000001" customHeight="1">
      <c r="A49" s="64" t="s">
        <v>65</v>
      </c>
      <c r="B49" s="34">
        <v>2712932095.9899998</v>
      </c>
      <c r="C49" s="35"/>
    </row>
    <row r="50" spans="1:3" ht="20.100000000000001" customHeight="1">
      <c r="A50" s="64" t="s">
        <v>67</v>
      </c>
      <c r="B50" s="34">
        <v>3127475.63</v>
      </c>
      <c r="C50" s="35"/>
    </row>
    <row r="51" spans="1:3" ht="20.100000000000001" customHeight="1">
      <c r="A51" s="60" t="s">
        <v>69</v>
      </c>
      <c r="B51" s="34">
        <v>-70505649.450000003</v>
      </c>
      <c r="C51" s="35"/>
    </row>
    <row r="52" spans="1:3" ht="20.100000000000001" customHeight="1">
      <c r="A52" s="60" t="s">
        <v>245</v>
      </c>
      <c r="B52" s="34">
        <v>14265829.42</v>
      </c>
      <c r="C52" s="35"/>
    </row>
    <row r="53" spans="1:3" ht="20.100000000000001" customHeight="1">
      <c r="A53" s="60" t="s">
        <v>226</v>
      </c>
      <c r="B53" s="34">
        <v>17636</v>
      </c>
      <c r="C53" s="35"/>
    </row>
    <row r="54" spans="1:3" ht="20.100000000000001" customHeight="1">
      <c r="A54" s="60" t="s">
        <v>71</v>
      </c>
      <c r="B54" s="34">
        <v>105100</v>
      </c>
      <c r="C54" s="35"/>
    </row>
    <row r="55" spans="1:3" ht="20.100000000000001" customHeight="1">
      <c r="A55" s="60" t="s">
        <v>72</v>
      </c>
      <c r="B55" s="34">
        <v>50000</v>
      </c>
      <c r="C55" s="35"/>
    </row>
    <row r="56" spans="1:3" ht="20.100000000000001" customHeight="1">
      <c r="A56" s="60" t="s">
        <v>75</v>
      </c>
      <c r="B56" s="34">
        <v>7712</v>
      </c>
      <c r="C56" s="35"/>
    </row>
    <row r="57" spans="1:3" ht="20.100000000000001" customHeight="1">
      <c r="A57" s="60" t="s">
        <v>227</v>
      </c>
      <c r="B57" s="34">
        <v>886662.53</v>
      </c>
      <c r="C57" s="35"/>
    </row>
    <row r="58" spans="1:3" ht="20.100000000000001" customHeight="1">
      <c r="A58" s="60" t="s">
        <v>265</v>
      </c>
      <c r="B58" s="34">
        <v>1724447640</v>
      </c>
      <c r="C58" s="35"/>
    </row>
    <row r="59" spans="1:3" ht="20.100000000000001" customHeight="1">
      <c r="A59" s="63" t="s">
        <v>77</v>
      </c>
      <c r="B59" s="34"/>
      <c r="C59" s="35">
        <f>SUM(B60:B62)</f>
        <v>109529086</v>
      </c>
    </row>
    <row r="60" spans="1:3" ht="20.100000000000001" customHeight="1">
      <c r="A60" s="60" t="s">
        <v>228</v>
      </c>
      <c r="B60" s="34">
        <v>979046</v>
      </c>
      <c r="C60" s="35"/>
    </row>
    <row r="61" spans="1:3" ht="20.100000000000001" customHeight="1">
      <c r="A61" s="60" t="s">
        <v>78</v>
      </c>
      <c r="B61" s="34">
        <v>26886140</v>
      </c>
      <c r="C61" s="35"/>
    </row>
    <row r="62" spans="1:3" ht="20.100000000000001" customHeight="1">
      <c r="A62" s="60" t="s">
        <v>246</v>
      </c>
      <c r="B62" s="34">
        <v>81663900</v>
      </c>
      <c r="C62" s="35"/>
    </row>
    <row r="63" spans="1:3" ht="20.100000000000001" customHeight="1">
      <c r="A63" s="63" t="s">
        <v>80</v>
      </c>
      <c r="B63" s="34"/>
      <c r="C63" s="35">
        <f>SUM(B64:B68)</f>
        <v>98524579.569999993</v>
      </c>
    </row>
    <row r="64" spans="1:3" ht="20.100000000000001" customHeight="1">
      <c r="A64" s="60" t="s">
        <v>82</v>
      </c>
      <c r="B64" s="34">
        <v>97827.57</v>
      </c>
      <c r="C64" s="35"/>
    </row>
    <row r="65" spans="1:4" ht="20.100000000000001" customHeight="1">
      <c r="A65" s="60" t="s">
        <v>385</v>
      </c>
      <c r="B65" s="34">
        <v>250000</v>
      </c>
      <c r="C65" s="35"/>
    </row>
    <row r="66" spans="1:4" ht="20.100000000000001" customHeight="1">
      <c r="A66" s="60" t="s">
        <v>85</v>
      </c>
      <c r="B66" s="34">
        <v>57880416</v>
      </c>
      <c r="C66" s="35"/>
    </row>
    <row r="67" spans="1:4" ht="20.100000000000001" customHeight="1">
      <c r="A67" s="60" t="s">
        <v>87</v>
      </c>
      <c r="B67" s="34">
        <v>36781244</v>
      </c>
      <c r="C67" s="35"/>
    </row>
    <row r="68" spans="1:4" ht="20.100000000000001" customHeight="1">
      <c r="A68" s="60" t="s">
        <v>89</v>
      </c>
      <c r="B68" s="34">
        <v>3515092</v>
      </c>
      <c r="C68" s="35"/>
    </row>
    <row r="69" spans="1:4" ht="20.100000000000001" customHeight="1">
      <c r="A69" s="63" t="s">
        <v>91</v>
      </c>
      <c r="B69" s="34"/>
      <c r="C69" s="35">
        <f>SUM(B70:B81)</f>
        <v>88575351.5</v>
      </c>
    </row>
    <row r="70" spans="1:4" ht="20.100000000000001" customHeight="1">
      <c r="A70" s="64" t="s">
        <v>93</v>
      </c>
      <c r="B70" s="34">
        <v>1858525</v>
      </c>
      <c r="C70" s="35"/>
      <c r="D70" s="36"/>
    </row>
    <row r="71" spans="1:4" ht="20.100000000000001" customHeight="1">
      <c r="A71" s="64" t="s">
        <v>95</v>
      </c>
      <c r="B71" s="34">
        <v>15778547</v>
      </c>
      <c r="C71" s="35"/>
    </row>
    <row r="72" spans="1:4" ht="20.100000000000001" customHeight="1">
      <c r="A72" s="64" t="s">
        <v>98</v>
      </c>
      <c r="B72" s="34">
        <v>5065456</v>
      </c>
      <c r="C72" s="35"/>
    </row>
    <row r="73" spans="1:4" ht="20.100000000000001" customHeight="1">
      <c r="A73" s="64" t="s">
        <v>101</v>
      </c>
      <c r="B73" s="34">
        <v>1056216</v>
      </c>
      <c r="C73" s="35"/>
    </row>
    <row r="74" spans="1:4" ht="20.100000000000001" customHeight="1">
      <c r="A74" s="64" t="s">
        <v>102</v>
      </c>
      <c r="B74" s="34">
        <v>248700</v>
      </c>
      <c r="C74" s="35"/>
    </row>
    <row r="75" spans="1:4" ht="20.100000000000001" customHeight="1">
      <c r="A75" s="64" t="s">
        <v>105</v>
      </c>
      <c r="B75" s="34">
        <v>17500</v>
      </c>
      <c r="C75" s="35"/>
    </row>
    <row r="76" spans="1:4" ht="20.100000000000001" customHeight="1">
      <c r="A76" s="64" t="s">
        <v>106</v>
      </c>
      <c r="B76" s="34">
        <v>6272192</v>
      </c>
      <c r="C76" s="35"/>
    </row>
    <row r="77" spans="1:4" ht="20.100000000000001" customHeight="1">
      <c r="A77" s="64" t="s">
        <v>107</v>
      </c>
      <c r="B77" s="34">
        <v>3746102.5</v>
      </c>
      <c r="C77" s="35"/>
    </row>
    <row r="78" spans="1:4" ht="20.100000000000001" customHeight="1">
      <c r="A78" s="64" t="s">
        <v>108</v>
      </c>
      <c r="B78" s="34">
        <v>91271</v>
      </c>
      <c r="C78" s="35"/>
    </row>
    <row r="79" spans="1:4" ht="20.100000000000001" customHeight="1">
      <c r="A79" s="60" t="s">
        <v>109</v>
      </c>
      <c r="B79" s="34">
        <v>43362</v>
      </c>
      <c r="C79" s="35"/>
    </row>
    <row r="80" spans="1:4" ht="20.100000000000001" customHeight="1">
      <c r="A80" s="60" t="s">
        <v>110</v>
      </c>
      <c r="B80" s="34">
        <v>1288854</v>
      </c>
      <c r="C80" s="35"/>
    </row>
    <row r="81" spans="1:3" ht="20.100000000000001" customHeight="1">
      <c r="A81" s="60" t="s">
        <v>111</v>
      </c>
      <c r="B81" s="34">
        <v>53108626</v>
      </c>
      <c r="C81" s="65"/>
    </row>
    <row r="82" spans="1:3" ht="20.100000000000001" customHeight="1">
      <c r="A82" s="63" t="s">
        <v>112</v>
      </c>
      <c r="B82" s="65"/>
      <c r="C82" s="35">
        <f>SUM(B83:B84)</f>
        <v>275499171.83999997</v>
      </c>
    </row>
    <row r="83" spans="1:3" ht="20.100000000000001" customHeight="1">
      <c r="A83" s="60" t="s">
        <v>113</v>
      </c>
      <c r="B83" s="34">
        <v>2696165.84</v>
      </c>
      <c r="C83" s="35"/>
    </row>
    <row r="84" spans="1:3" ht="20.100000000000001" customHeight="1">
      <c r="A84" s="60" t="s">
        <v>114</v>
      </c>
      <c r="B84" s="34">
        <v>272803006</v>
      </c>
      <c r="C84" s="35"/>
    </row>
    <row r="85" spans="1:3" ht="20.100000000000001" customHeight="1">
      <c r="A85" s="63" t="s">
        <v>115</v>
      </c>
      <c r="B85" s="34"/>
      <c r="C85" s="35">
        <f>SUM(B86:B88)</f>
        <v>102211511.53999999</v>
      </c>
    </row>
    <row r="86" spans="1:3" ht="20.100000000000001" customHeight="1">
      <c r="A86" s="60" t="s">
        <v>247</v>
      </c>
      <c r="B86" s="34">
        <v>91657727.349999994</v>
      </c>
      <c r="C86" s="35"/>
    </row>
    <row r="87" spans="1:3" ht="20.100000000000001" customHeight="1">
      <c r="A87" s="60" t="s">
        <v>116</v>
      </c>
      <c r="B87" s="34">
        <v>8674799.3699999992</v>
      </c>
      <c r="C87" s="35"/>
    </row>
    <row r="88" spans="1:3" ht="20.100000000000001" customHeight="1">
      <c r="A88" s="60" t="s">
        <v>117</v>
      </c>
      <c r="B88" s="34">
        <v>1878984.82</v>
      </c>
      <c r="C88" s="35"/>
    </row>
    <row r="89" spans="1:3" ht="20.100000000000001" customHeight="1">
      <c r="A89" s="63" t="s">
        <v>118</v>
      </c>
      <c r="B89" s="34"/>
      <c r="C89" s="35">
        <f>SUM(B90:B95)</f>
        <v>0</v>
      </c>
    </row>
    <row r="90" spans="1:3" ht="20.100000000000001" customHeight="1">
      <c r="A90" s="60" t="s">
        <v>119</v>
      </c>
      <c r="B90" s="34">
        <v>0</v>
      </c>
      <c r="C90" s="35"/>
    </row>
    <row r="91" spans="1:3" ht="20.100000000000001" customHeight="1">
      <c r="A91" s="60" t="s">
        <v>120</v>
      </c>
      <c r="B91" s="34">
        <v>0</v>
      </c>
      <c r="C91" s="35"/>
    </row>
    <row r="92" spans="1:3" ht="20.100000000000001" customHeight="1">
      <c r="A92" s="60" t="s">
        <v>121</v>
      </c>
      <c r="B92" s="34">
        <v>0</v>
      </c>
      <c r="C92" s="35"/>
    </row>
    <row r="93" spans="1:3" ht="20.100000000000001" customHeight="1">
      <c r="A93" s="60" t="s">
        <v>122</v>
      </c>
      <c r="B93" s="34">
        <v>0</v>
      </c>
      <c r="C93" s="35"/>
    </row>
    <row r="94" spans="1:3" ht="20.100000000000001" customHeight="1">
      <c r="A94" s="60" t="s">
        <v>123</v>
      </c>
      <c r="B94" s="34">
        <v>0</v>
      </c>
      <c r="C94" s="35"/>
    </row>
    <row r="95" spans="1:3" ht="20.100000000000001" customHeight="1">
      <c r="A95" s="60" t="s">
        <v>313</v>
      </c>
      <c r="B95" s="34">
        <v>0</v>
      </c>
      <c r="C95" s="35"/>
    </row>
    <row r="96" spans="1:3" ht="20.100000000000001" customHeight="1">
      <c r="A96" s="63" t="s">
        <v>124</v>
      </c>
      <c r="B96" s="34"/>
      <c r="C96" s="35">
        <f>SUM(B97:B144)</f>
        <v>659899236.21000004</v>
      </c>
    </row>
    <row r="97" spans="1:3" ht="20.100000000000001" customHeight="1">
      <c r="A97" s="60" t="s">
        <v>125</v>
      </c>
      <c r="B97" s="34">
        <v>701191.61</v>
      </c>
      <c r="C97" s="35"/>
    </row>
    <row r="98" spans="1:3" ht="20.100000000000001" customHeight="1">
      <c r="A98" s="60" t="s">
        <v>344</v>
      </c>
      <c r="B98" s="34">
        <v>8255481.6200000001</v>
      </c>
      <c r="C98" s="35"/>
    </row>
    <row r="99" spans="1:3" ht="20.100000000000001" customHeight="1">
      <c r="A99" s="60" t="s">
        <v>345</v>
      </c>
      <c r="B99" s="34">
        <v>4892079.93</v>
      </c>
      <c r="C99" s="35"/>
    </row>
    <row r="100" spans="1:3" ht="20.100000000000001" customHeight="1">
      <c r="A100" s="60" t="s">
        <v>346</v>
      </c>
      <c r="B100" s="34">
        <v>12537902.92</v>
      </c>
      <c r="C100" s="35"/>
    </row>
    <row r="101" spans="1:3" ht="20.100000000000001" customHeight="1">
      <c r="A101" s="60" t="s">
        <v>347</v>
      </c>
      <c r="B101" s="34">
        <v>13451516.99</v>
      </c>
      <c r="C101" s="35"/>
    </row>
    <row r="102" spans="1:3" ht="20.100000000000001" customHeight="1">
      <c r="A102" s="60" t="s">
        <v>348</v>
      </c>
      <c r="B102" s="34">
        <v>9483006.7699999996</v>
      </c>
      <c r="C102" s="35"/>
    </row>
    <row r="103" spans="1:3" ht="20.100000000000001" customHeight="1">
      <c r="A103" s="60" t="s">
        <v>349</v>
      </c>
      <c r="B103" s="34">
        <v>6140662.2000000002</v>
      </c>
      <c r="C103" s="35"/>
    </row>
    <row r="104" spans="1:3" ht="20.100000000000001" customHeight="1">
      <c r="A104" s="60" t="s">
        <v>350</v>
      </c>
      <c r="B104" s="34">
        <v>2768783.14</v>
      </c>
      <c r="C104" s="35"/>
    </row>
    <row r="105" spans="1:3" ht="20.100000000000001" customHeight="1">
      <c r="A105" s="60" t="s">
        <v>351</v>
      </c>
      <c r="B105" s="34">
        <v>19674797.5</v>
      </c>
      <c r="C105" s="35"/>
    </row>
    <row r="106" spans="1:3" ht="20.100000000000001" customHeight="1">
      <c r="A106" s="60" t="s">
        <v>352</v>
      </c>
      <c r="B106" s="34">
        <v>9824882.6199999992</v>
      </c>
      <c r="C106" s="35"/>
    </row>
    <row r="107" spans="1:3" ht="20.100000000000001" customHeight="1">
      <c r="A107" s="60" t="s">
        <v>353</v>
      </c>
      <c r="B107" s="34">
        <v>4544371.43</v>
      </c>
      <c r="C107" s="35"/>
    </row>
    <row r="108" spans="1:3" ht="20.100000000000001" customHeight="1">
      <c r="A108" s="60" t="s">
        <v>354</v>
      </c>
      <c r="B108" s="34">
        <v>11154478.74</v>
      </c>
      <c r="C108" s="35"/>
    </row>
    <row r="109" spans="1:3" ht="20.100000000000001" customHeight="1">
      <c r="A109" s="60" t="s">
        <v>386</v>
      </c>
      <c r="B109" s="34">
        <v>71369.509999999995</v>
      </c>
      <c r="C109" s="35"/>
    </row>
    <row r="110" spans="1:3" ht="20.100000000000001" customHeight="1">
      <c r="A110" s="60" t="s">
        <v>355</v>
      </c>
      <c r="B110" s="34">
        <v>6510579.0999999996</v>
      </c>
      <c r="C110" s="35"/>
    </row>
    <row r="111" spans="1:3" ht="20.100000000000001" customHeight="1">
      <c r="A111" s="60" t="s">
        <v>266</v>
      </c>
      <c r="B111" s="34">
        <v>40209</v>
      </c>
      <c r="C111" s="35"/>
    </row>
    <row r="112" spans="1:3" ht="20.100000000000001" customHeight="1">
      <c r="A112" s="60" t="s">
        <v>126</v>
      </c>
      <c r="B112" s="34">
        <v>119880648.05</v>
      </c>
      <c r="C112" s="35"/>
    </row>
    <row r="113" spans="1:3" ht="20.100000000000001" customHeight="1">
      <c r="A113" s="60" t="s">
        <v>314</v>
      </c>
      <c r="B113" s="34">
        <v>563980.13</v>
      </c>
      <c r="C113" s="35"/>
    </row>
    <row r="114" spans="1:3" ht="20.100000000000001" customHeight="1">
      <c r="A114" s="60" t="s">
        <v>267</v>
      </c>
      <c r="B114" s="34">
        <v>18259651.859999999</v>
      </c>
      <c r="C114" s="35"/>
    </row>
    <row r="115" spans="1:3" ht="20.100000000000001" customHeight="1">
      <c r="A115" s="60" t="s">
        <v>268</v>
      </c>
      <c r="B115" s="34">
        <v>12265695.74</v>
      </c>
      <c r="C115" s="35"/>
    </row>
    <row r="116" spans="1:3" ht="20.100000000000001" customHeight="1">
      <c r="A116" s="60" t="s">
        <v>269</v>
      </c>
      <c r="B116" s="34">
        <v>16410926.26</v>
      </c>
      <c r="C116" s="35"/>
    </row>
    <row r="117" spans="1:3" ht="20.100000000000001" customHeight="1">
      <c r="A117" s="60" t="s">
        <v>127</v>
      </c>
      <c r="B117" s="34">
        <v>208577670.59</v>
      </c>
      <c r="C117" s="35"/>
    </row>
    <row r="118" spans="1:3" ht="20.100000000000001" customHeight="1">
      <c r="A118" s="60" t="s">
        <v>315</v>
      </c>
      <c r="B118" s="34">
        <v>20252932.460000001</v>
      </c>
      <c r="C118" s="35"/>
    </row>
    <row r="119" spans="1:3" ht="20.100000000000001" customHeight="1">
      <c r="A119" s="60" t="s">
        <v>270</v>
      </c>
      <c r="B119" s="34">
        <v>1254331.78</v>
      </c>
      <c r="C119" s="35"/>
    </row>
    <row r="120" spans="1:3" ht="20.100000000000001" customHeight="1">
      <c r="A120" s="60" t="s">
        <v>271</v>
      </c>
      <c r="B120" s="34">
        <v>43823568.539999999</v>
      </c>
      <c r="C120" s="35"/>
    </row>
    <row r="121" spans="1:3" ht="20.100000000000001" customHeight="1">
      <c r="A121" s="60" t="s">
        <v>272</v>
      </c>
      <c r="B121" s="34">
        <v>3377889.81</v>
      </c>
      <c r="C121" s="35"/>
    </row>
    <row r="122" spans="1:3" ht="20.100000000000001" customHeight="1">
      <c r="A122" s="60" t="s">
        <v>273</v>
      </c>
      <c r="B122" s="34">
        <v>1855789.91</v>
      </c>
      <c r="C122" s="35"/>
    </row>
    <row r="123" spans="1:3" ht="20.100000000000001" customHeight="1">
      <c r="A123" s="60" t="s">
        <v>274</v>
      </c>
      <c r="B123" s="34">
        <v>6933197.3799999999</v>
      </c>
      <c r="C123" s="35"/>
    </row>
    <row r="124" spans="1:3" ht="20.100000000000001" customHeight="1">
      <c r="A124" s="60" t="s">
        <v>316</v>
      </c>
      <c r="B124" s="34">
        <v>287132.13</v>
      </c>
      <c r="C124" s="35"/>
    </row>
    <row r="125" spans="1:3" ht="20.100000000000001" customHeight="1">
      <c r="A125" s="60" t="s">
        <v>317</v>
      </c>
      <c r="B125" s="34">
        <v>19747.2</v>
      </c>
      <c r="C125" s="35"/>
    </row>
    <row r="126" spans="1:3" ht="20.100000000000001" customHeight="1">
      <c r="A126" s="60" t="s">
        <v>387</v>
      </c>
      <c r="B126" s="34">
        <v>1994200</v>
      </c>
      <c r="C126" s="35"/>
    </row>
    <row r="127" spans="1:3" ht="20.100000000000001" customHeight="1">
      <c r="A127" s="60" t="s">
        <v>275</v>
      </c>
      <c r="B127" s="34">
        <v>3593589.42</v>
      </c>
      <c r="C127" s="35"/>
    </row>
    <row r="128" spans="1:3" ht="20.100000000000001" customHeight="1">
      <c r="A128" s="60" t="s">
        <v>318</v>
      </c>
      <c r="B128" s="34">
        <v>4599068.59</v>
      </c>
      <c r="C128" s="35"/>
    </row>
    <row r="129" spans="1:3" ht="20.100000000000001" customHeight="1">
      <c r="A129" s="60" t="s">
        <v>319</v>
      </c>
      <c r="B129" s="34">
        <v>2701262.59</v>
      </c>
      <c r="C129" s="35"/>
    </row>
    <row r="130" spans="1:3" ht="20.100000000000001" customHeight="1">
      <c r="A130" s="60" t="s">
        <v>276</v>
      </c>
      <c r="B130" s="34">
        <v>19242982.41</v>
      </c>
      <c r="C130" s="35"/>
    </row>
    <row r="131" spans="1:3" ht="20.100000000000001" customHeight="1">
      <c r="A131" s="60" t="s">
        <v>277</v>
      </c>
      <c r="B131" s="34">
        <v>5443022.7599999998</v>
      </c>
      <c r="C131" s="35"/>
    </row>
    <row r="132" spans="1:3" ht="20.100000000000001" customHeight="1">
      <c r="A132" s="60" t="s">
        <v>320</v>
      </c>
      <c r="B132" s="34">
        <v>99476.74</v>
      </c>
      <c r="C132" s="35"/>
    </row>
    <row r="133" spans="1:3" ht="20.100000000000001" customHeight="1">
      <c r="A133" s="60" t="s">
        <v>278</v>
      </c>
      <c r="B133" s="34">
        <v>4129839.68</v>
      </c>
      <c r="C133" s="35"/>
    </row>
    <row r="134" spans="1:3" ht="20.100000000000001" customHeight="1">
      <c r="A134" s="60" t="s">
        <v>279</v>
      </c>
      <c r="B134" s="34">
        <v>27704.85</v>
      </c>
      <c r="C134" s="35"/>
    </row>
    <row r="135" spans="1:3" ht="20.100000000000001" customHeight="1">
      <c r="A135" s="60" t="s">
        <v>280</v>
      </c>
      <c r="B135" s="34">
        <v>13906778.619999999</v>
      </c>
      <c r="C135" s="35"/>
    </row>
    <row r="136" spans="1:3" ht="20.100000000000001" customHeight="1">
      <c r="A136" s="60" t="s">
        <v>281</v>
      </c>
      <c r="B136" s="34">
        <v>16760359.119999999</v>
      </c>
      <c r="C136" s="35"/>
    </row>
    <row r="137" spans="1:3" ht="20.100000000000001" customHeight="1">
      <c r="A137" s="60" t="s">
        <v>282</v>
      </c>
      <c r="B137" s="34">
        <v>4645792.1500000004</v>
      </c>
      <c r="C137" s="35"/>
    </row>
    <row r="138" spans="1:3" ht="20.100000000000001" customHeight="1">
      <c r="A138" s="60" t="s">
        <v>283</v>
      </c>
      <c r="B138" s="34">
        <v>-5891581.7699999996</v>
      </c>
      <c r="C138" s="35"/>
    </row>
    <row r="139" spans="1:3" ht="20.100000000000001" customHeight="1">
      <c r="A139" s="60" t="s">
        <v>321</v>
      </c>
      <c r="B139" s="34">
        <v>1307516.96</v>
      </c>
      <c r="C139" s="35"/>
    </row>
    <row r="140" spans="1:3" ht="20.100000000000001" customHeight="1">
      <c r="A140" s="60" t="s">
        <v>284</v>
      </c>
      <c r="B140" s="34">
        <v>1235085.77</v>
      </c>
      <c r="C140" s="35"/>
    </row>
    <row r="141" spans="1:3" ht="20.100000000000001" customHeight="1">
      <c r="A141" s="60" t="s">
        <v>285</v>
      </c>
      <c r="B141" s="34">
        <v>3165900</v>
      </c>
      <c r="C141" s="35"/>
    </row>
    <row r="142" spans="1:3" ht="20.100000000000001" customHeight="1">
      <c r="A142" s="60" t="s">
        <v>322</v>
      </c>
      <c r="B142" s="34">
        <v>18746366.469999999</v>
      </c>
      <c r="C142" s="35"/>
    </row>
    <row r="143" spans="1:3" ht="20.100000000000001" customHeight="1">
      <c r="A143" s="60" t="s">
        <v>286</v>
      </c>
      <c r="B143" s="34">
        <v>334821.21000000002</v>
      </c>
      <c r="C143" s="35"/>
    </row>
    <row r="144" spans="1:3" ht="20.100000000000001" customHeight="1">
      <c r="A144" s="60" t="s">
        <v>323</v>
      </c>
      <c r="B144" s="34">
        <v>42575.72</v>
      </c>
      <c r="C144" s="35"/>
    </row>
    <row r="145" spans="1:3" ht="20.100000000000001" customHeight="1">
      <c r="A145" s="33" t="s">
        <v>128</v>
      </c>
      <c r="B145" s="34"/>
      <c r="C145" s="35">
        <f>SUM(C6:C144)</f>
        <v>7946989821.6900005</v>
      </c>
    </row>
    <row r="146" spans="1:3">
      <c r="C146" s="36"/>
    </row>
    <row r="147" spans="1:3">
      <c r="C147" s="36"/>
    </row>
    <row r="148" spans="1:3" ht="15.75">
      <c r="A148" s="4" t="s">
        <v>407</v>
      </c>
      <c r="B148" s="144" t="s">
        <v>215</v>
      </c>
      <c r="C148" s="144"/>
    </row>
    <row r="149" spans="1:3" ht="15.75">
      <c r="A149" s="4" t="s">
        <v>305</v>
      </c>
      <c r="B149" s="144" t="s">
        <v>129</v>
      </c>
      <c r="C149" s="144"/>
    </row>
    <row r="150" spans="1:3" ht="15.75">
      <c r="A150" s="4"/>
      <c r="B150" s="83"/>
      <c r="C150" s="83"/>
    </row>
    <row r="151" spans="1:3" ht="15.75">
      <c r="A151" s="4"/>
      <c r="B151" s="4"/>
      <c r="C151" s="4"/>
    </row>
    <row r="152" spans="1:3" ht="15.75">
      <c r="A152" s="138" t="s">
        <v>412</v>
      </c>
      <c r="B152" s="144" t="s">
        <v>240</v>
      </c>
      <c r="C152" s="144"/>
    </row>
    <row r="153" spans="1:3" ht="15.75">
      <c r="A153" s="138" t="s">
        <v>413</v>
      </c>
      <c r="B153" s="144" t="s">
        <v>129</v>
      </c>
      <c r="C153" s="144"/>
    </row>
    <row r="157" spans="1:3" ht="15.75">
      <c r="A157" s="144"/>
      <c r="B157" s="144"/>
    </row>
    <row r="158" spans="1:3" ht="15.75">
      <c r="A158" s="144"/>
      <c r="B158" s="144"/>
    </row>
  </sheetData>
  <mergeCells count="11">
    <mergeCell ref="A157:B157"/>
    <mergeCell ref="A158:B158"/>
    <mergeCell ref="B152:C152"/>
    <mergeCell ref="B153:C153"/>
    <mergeCell ref="B149:C149"/>
    <mergeCell ref="B148:C148"/>
    <mergeCell ref="A1:C1"/>
    <mergeCell ref="A2:C2"/>
    <mergeCell ref="A3:C3"/>
    <mergeCell ref="A4:A5"/>
    <mergeCell ref="B4:C5"/>
  </mergeCells>
  <pageMargins left="1.3779527559055118" right="0.19685039370078741" top="0.74803149606299213" bottom="0.74803149606299213" header="0.31496062992125984" footer="0.31496062992125984"/>
  <pageSetup paperSize="5" orientation="portrait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09"/>
  <sheetViews>
    <sheetView view="pageBreakPreview" zoomScale="115" zoomScaleSheetLayoutView="115" workbookViewId="0">
      <pane ySplit="3" topLeftCell="A16" activePane="bottomLeft" state="frozen"/>
      <selection pane="bottomLeft" activeCell="H180" sqref="H180"/>
    </sheetView>
  </sheetViews>
  <sheetFormatPr defaultRowHeight="15.75"/>
  <cols>
    <col min="1" max="1" width="42.42578125" style="6" customWidth="1"/>
    <col min="2" max="2" width="8" style="6" bestFit="1" customWidth="1"/>
    <col min="3" max="3" width="19.85546875" style="25" customWidth="1"/>
    <col min="4" max="4" width="17.5703125" style="11" customWidth="1"/>
    <col min="5" max="5" width="17.28515625" style="6" bestFit="1" customWidth="1"/>
    <col min="6" max="6" width="16.85546875" style="11" customWidth="1"/>
    <col min="7" max="7" width="18.140625" style="6" customWidth="1"/>
    <col min="8" max="8" width="18.5703125" style="6" customWidth="1"/>
    <col min="9" max="9" width="18.28515625" style="6" bestFit="1" customWidth="1"/>
    <col min="10" max="10" width="14.5703125" style="6" bestFit="1" customWidth="1"/>
    <col min="11" max="16384" width="9.140625" style="6"/>
  </cols>
  <sheetData>
    <row r="1" spans="1:9" ht="20.100000000000001" customHeight="1">
      <c r="A1" s="157" t="s">
        <v>130</v>
      </c>
      <c r="B1" s="157"/>
      <c r="C1" s="157"/>
      <c r="D1" s="157"/>
      <c r="E1" s="157"/>
      <c r="F1" s="157"/>
      <c r="G1" s="157"/>
      <c r="H1" s="157"/>
    </row>
    <row r="2" spans="1:9" ht="20.100000000000001" customHeight="1">
      <c r="A2" s="158" t="s">
        <v>400</v>
      </c>
      <c r="B2" s="158"/>
      <c r="C2" s="158"/>
      <c r="D2" s="158"/>
      <c r="E2" s="158"/>
      <c r="F2" s="158"/>
      <c r="G2" s="158"/>
      <c r="H2" s="158"/>
    </row>
    <row r="3" spans="1:9" ht="50.1" customHeight="1">
      <c r="A3" s="7" t="s">
        <v>1</v>
      </c>
      <c r="B3" s="7" t="s">
        <v>131</v>
      </c>
      <c r="C3" s="16" t="s">
        <v>388</v>
      </c>
      <c r="D3" s="8" t="s">
        <v>133</v>
      </c>
      <c r="E3" s="7" t="s">
        <v>128</v>
      </c>
      <c r="F3" s="134" t="s">
        <v>149</v>
      </c>
      <c r="G3" s="159" t="s">
        <v>383</v>
      </c>
      <c r="H3" s="159"/>
    </row>
    <row r="4" spans="1:9" ht="24.95" customHeight="1">
      <c r="A4" s="84" t="s">
        <v>3</v>
      </c>
      <c r="B4" s="7" t="s">
        <v>151</v>
      </c>
      <c r="C4" s="40">
        <f>SUM(C5:C45)</f>
        <v>2141002809.5180006</v>
      </c>
      <c r="D4" s="40">
        <f>SUM(D5:D45)</f>
        <v>108615012.69999999</v>
      </c>
      <c r="E4" s="40">
        <f>SUM(E5:E45)</f>
        <v>2249617822.2179999</v>
      </c>
      <c r="F4" s="40">
        <f>SUM(F5:F45)</f>
        <v>22201439.309999999</v>
      </c>
      <c r="G4" s="40">
        <f>SUM(G5:G45)</f>
        <v>2227416382.908</v>
      </c>
      <c r="H4" s="40">
        <f>SUM(G5:G45)</f>
        <v>2227416382.908</v>
      </c>
      <c r="I4" s="10"/>
    </row>
    <row r="5" spans="1:9" ht="24.95" customHeight="1">
      <c r="A5" s="41" t="s">
        <v>5</v>
      </c>
      <c r="B5" s="42"/>
      <c r="C5" s="130">
        <v>457580416.80000001</v>
      </c>
      <c r="D5" s="53">
        <v>21348376.329999998</v>
      </c>
      <c r="E5" s="53">
        <f t="shared" ref="E5:E41" si="0">D5+C5</f>
        <v>478928793.13</v>
      </c>
      <c r="F5" s="43">
        <v>9231349.4000000004</v>
      </c>
      <c r="G5" s="39">
        <f>E5-F5</f>
        <v>469697443.73000002</v>
      </c>
      <c r="H5" s="40"/>
      <c r="I5" s="10"/>
    </row>
    <row r="6" spans="1:9" ht="24.95" customHeight="1">
      <c r="A6" s="41" t="s">
        <v>7</v>
      </c>
      <c r="B6" s="42"/>
      <c r="C6" s="130">
        <v>259115948.91999996</v>
      </c>
      <c r="D6" s="53">
        <v>14095037.529999999</v>
      </c>
      <c r="E6" s="53">
        <f t="shared" si="0"/>
        <v>273210986.44999993</v>
      </c>
      <c r="F6" s="43">
        <v>10832377.26</v>
      </c>
      <c r="G6" s="39">
        <f t="shared" ref="G6:G41" si="1">E6-F6</f>
        <v>262378609.18999994</v>
      </c>
      <c r="H6" s="40"/>
      <c r="I6" s="10"/>
    </row>
    <row r="7" spans="1:9" ht="24.95" customHeight="1">
      <c r="A7" s="85" t="s">
        <v>9</v>
      </c>
      <c r="B7" s="44"/>
      <c r="C7" s="130">
        <v>54875260.498000003</v>
      </c>
      <c r="D7" s="53">
        <v>4171897.66</v>
      </c>
      <c r="E7" s="53">
        <f t="shared" si="0"/>
        <v>59047158.158000007</v>
      </c>
      <c r="F7" s="43"/>
      <c r="G7" s="39">
        <f t="shared" si="1"/>
        <v>59047158.158000007</v>
      </c>
      <c r="H7" s="40"/>
      <c r="I7" s="10"/>
    </row>
    <row r="8" spans="1:9" ht="24.95" customHeight="1">
      <c r="A8" s="85" t="s">
        <v>328</v>
      </c>
      <c r="B8" s="44"/>
      <c r="C8" s="130">
        <v>132646722.95</v>
      </c>
      <c r="D8" s="53"/>
      <c r="E8" s="53">
        <f t="shared" si="0"/>
        <v>132646722.95</v>
      </c>
      <c r="F8" s="43"/>
      <c r="G8" s="39">
        <f t="shared" si="1"/>
        <v>132646722.95</v>
      </c>
      <c r="H8" s="40"/>
      <c r="I8" s="10"/>
    </row>
    <row r="9" spans="1:9" ht="24.95" customHeight="1">
      <c r="A9" s="41" t="s">
        <v>11</v>
      </c>
      <c r="B9" s="42"/>
      <c r="C9" s="130">
        <v>357512182.65000004</v>
      </c>
      <c r="D9" s="53">
        <v>18208602.789999999</v>
      </c>
      <c r="E9" s="53">
        <f t="shared" si="0"/>
        <v>375720785.44000006</v>
      </c>
      <c r="F9" s="43"/>
      <c r="G9" s="39">
        <f t="shared" si="1"/>
        <v>375720785.44000006</v>
      </c>
      <c r="H9" s="40"/>
      <c r="I9" s="10"/>
    </row>
    <row r="10" spans="1:9" ht="24.95" customHeight="1">
      <c r="A10" s="85" t="s">
        <v>13</v>
      </c>
      <c r="B10" s="44"/>
      <c r="C10" s="130">
        <v>3711104.3800000004</v>
      </c>
      <c r="D10" s="53"/>
      <c r="E10" s="53">
        <f t="shared" si="0"/>
        <v>3711104.3800000004</v>
      </c>
      <c r="F10" s="43"/>
      <c r="G10" s="39">
        <f t="shared" si="1"/>
        <v>3711104.3800000004</v>
      </c>
      <c r="H10" s="40"/>
      <c r="I10" s="10"/>
    </row>
    <row r="11" spans="1:9" ht="24.95" customHeight="1">
      <c r="A11" s="85" t="s">
        <v>15</v>
      </c>
      <c r="B11" s="44"/>
      <c r="C11" s="130">
        <v>16862193.18</v>
      </c>
      <c r="D11" s="53">
        <v>1248135.97</v>
      </c>
      <c r="E11" s="53">
        <f t="shared" si="0"/>
        <v>18110329.149999999</v>
      </c>
      <c r="F11" s="43"/>
      <c r="G11" s="39">
        <f t="shared" si="1"/>
        <v>18110329.149999999</v>
      </c>
      <c r="H11" s="40"/>
      <c r="I11" s="10"/>
    </row>
    <row r="12" spans="1:9" ht="24.95" customHeight="1">
      <c r="A12" s="41" t="s">
        <v>17</v>
      </c>
      <c r="B12" s="42"/>
      <c r="C12" s="130">
        <v>607890547.94999981</v>
      </c>
      <c r="D12" s="53">
        <v>46249117.420000002</v>
      </c>
      <c r="E12" s="53">
        <f t="shared" si="0"/>
        <v>654139665.36999977</v>
      </c>
      <c r="F12" s="43">
        <v>1666195.29</v>
      </c>
      <c r="G12" s="39">
        <f t="shared" si="1"/>
        <v>652473470.0799998</v>
      </c>
      <c r="H12" s="40"/>
      <c r="I12" s="10"/>
    </row>
    <row r="13" spans="1:9" ht="24.95" customHeight="1">
      <c r="A13" s="41" t="s">
        <v>329</v>
      </c>
      <c r="B13" s="42"/>
      <c r="C13" s="130">
        <v>104880600.2</v>
      </c>
      <c r="D13" s="53"/>
      <c r="E13" s="53">
        <f t="shared" si="0"/>
        <v>104880600.2</v>
      </c>
      <c r="F13" s="43"/>
      <c r="G13" s="39">
        <f t="shared" si="1"/>
        <v>104880600.2</v>
      </c>
      <c r="H13" s="40"/>
      <c r="I13" s="10"/>
    </row>
    <row r="14" spans="1:9" ht="24.95" customHeight="1">
      <c r="A14" s="41" t="s">
        <v>330</v>
      </c>
      <c r="B14" s="42"/>
      <c r="C14" s="130">
        <v>36261089.479999997</v>
      </c>
      <c r="D14" s="53"/>
      <c r="E14" s="53">
        <f t="shared" si="0"/>
        <v>36261089.479999997</v>
      </c>
      <c r="F14" s="43"/>
      <c r="G14" s="39">
        <f t="shared" si="1"/>
        <v>36261089.479999997</v>
      </c>
      <c r="H14" s="40"/>
      <c r="I14" s="10"/>
    </row>
    <row r="15" spans="1:9" ht="24.95" customHeight="1">
      <c r="A15" s="85" t="s">
        <v>19</v>
      </c>
      <c r="B15" s="44"/>
      <c r="C15" s="130">
        <v>109380.08</v>
      </c>
      <c r="D15" s="43"/>
      <c r="E15" s="53">
        <f t="shared" si="0"/>
        <v>109380.08</v>
      </c>
      <c r="F15" s="43"/>
      <c r="G15" s="39">
        <f t="shared" si="1"/>
        <v>109380.08</v>
      </c>
      <c r="H15" s="40"/>
      <c r="I15" s="10"/>
    </row>
    <row r="16" spans="1:9" ht="24.95" customHeight="1">
      <c r="A16" s="85" t="s">
        <v>21</v>
      </c>
      <c r="B16" s="44"/>
      <c r="C16" s="130">
        <v>31562819.060000002</v>
      </c>
      <c r="D16" s="46"/>
      <c r="E16" s="53">
        <f t="shared" si="0"/>
        <v>31562819.060000002</v>
      </c>
      <c r="F16" s="43"/>
      <c r="G16" s="39">
        <f t="shared" si="1"/>
        <v>31562819.060000002</v>
      </c>
      <c r="H16" s="40"/>
      <c r="I16" s="10"/>
    </row>
    <row r="17" spans="1:9" ht="24.95" customHeight="1">
      <c r="A17" s="41" t="s">
        <v>23</v>
      </c>
      <c r="B17" s="42"/>
      <c r="C17" s="130">
        <v>52411193.490000002</v>
      </c>
      <c r="D17" s="53"/>
      <c r="E17" s="53">
        <f t="shared" si="0"/>
        <v>52411193.490000002</v>
      </c>
      <c r="F17" s="53">
        <v>471517.36</v>
      </c>
      <c r="G17" s="39">
        <f t="shared" si="1"/>
        <v>51939676.130000003</v>
      </c>
      <c r="H17" s="40"/>
      <c r="I17" s="10"/>
    </row>
    <row r="18" spans="1:9" ht="24.95" customHeight="1">
      <c r="A18" s="85" t="s">
        <v>25</v>
      </c>
      <c r="B18" s="44"/>
      <c r="C18" s="130">
        <v>1457686.25</v>
      </c>
      <c r="D18" s="43"/>
      <c r="E18" s="53">
        <f t="shared" si="0"/>
        <v>1457686.25</v>
      </c>
      <c r="F18" s="43"/>
      <c r="G18" s="39">
        <f t="shared" si="1"/>
        <v>1457686.25</v>
      </c>
      <c r="H18" s="40"/>
      <c r="I18" s="10"/>
    </row>
    <row r="19" spans="1:9" ht="24.95" customHeight="1">
      <c r="A19" s="85" t="s">
        <v>218</v>
      </c>
      <c r="B19" s="44"/>
      <c r="C19" s="130">
        <v>165000</v>
      </c>
      <c r="D19" s="43"/>
      <c r="E19" s="53">
        <f t="shared" si="0"/>
        <v>165000</v>
      </c>
      <c r="F19" s="43"/>
      <c r="G19" s="39">
        <f t="shared" si="1"/>
        <v>165000</v>
      </c>
      <c r="H19" s="40"/>
      <c r="I19" s="10"/>
    </row>
    <row r="20" spans="1:9" ht="24.95" customHeight="1">
      <c r="A20" s="85" t="s">
        <v>27</v>
      </c>
      <c r="B20" s="44"/>
      <c r="C20" s="130">
        <v>45807.67</v>
      </c>
      <c r="D20" s="43"/>
      <c r="E20" s="53">
        <f t="shared" si="0"/>
        <v>45807.67</v>
      </c>
      <c r="F20" s="43"/>
      <c r="G20" s="39">
        <f t="shared" si="1"/>
        <v>45807.67</v>
      </c>
      <c r="H20" s="40"/>
      <c r="I20" s="10"/>
    </row>
    <row r="21" spans="1:9" ht="24.95" customHeight="1">
      <c r="A21" s="41" t="s">
        <v>29</v>
      </c>
      <c r="B21" s="42"/>
      <c r="C21" s="130">
        <v>12310.68</v>
      </c>
      <c r="D21" s="43"/>
      <c r="E21" s="53">
        <f t="shared" si="0"/>
        <v>12310.68</v>
      </c>
      <c r="F21" s="43"/>
      <c r="G21" s="39">
        <f t="shared" si="1"/>
        <v>12310.68</v>
      </c>
      <c r="H21" s="40"/>
      <c r="I21" s="10"/>
    </row>
    <row r="22" spans="1:9" s="12" customFormat="1" ht="24.95" customHeight="1">
      <c r="A22" s="41" t="s">
        <v>220</v>
      </c>
      <c r="B22" s="42"/>
      <c r="C22" s="130">
        <v>3215739.42</v>
      </c>
      <c r="D22" s="43"/>
      <c r="E22" s="53">
        <f t="shared" si="0"/>
        <v>3215739.42</v>
      </c>
      <c r="F22" s="43"/>
      <c r="G22" s="39">
        <f t="shared" si="1"/>
        <v>3215739.42</v>
      </c>
      <c r="H22" s="40"/>
      <c r="I22" s="17"/>
    </row>
    <row r="23" spans="1:9" ht="24.95" customHeight="1">
      <c r="A23" s="85" t="s">
        <v>33</v>
      </c>
      <c r="B23" s="44"/>
      <c r="C23" s="130">
        <v>169370.64</v>
      </c>
      <c r="D23" s="43"/>
      <c r="E23" s="53">
        <f t="shared" si="0"/>
        <v>169370.64</v>
      </c>
      <c r="F23" s="43"/>
      <c r="G23" s="39">
        <f t="shared" si="1"/>
        <v>169370.64</v>
      </c>
      <c r="H23" s="40"/>
      <c r="I23" s="10"/>
    </row>
    <row r="24" spans="1:9" ht="24.95" customHeight="1">
      <c r="A24" s="85" t="s">
        <v>35</v>
      </c>
      <c r="B24" s="44"/>
      <c r="C24" s="130">
        <v>2310528.75</v>
      </c>
      <c r="D24" s="46">
        <v>937848</v>
      </c>
      <c r="E24" s="53">
        <f t="shared" si="0"/>
        <v>3248376.75</v>
      </c>
      <c r="F24" s="43"/>
      <c r="G24" s="39">
        <f t="shared" si="1"/>
        <v>3248376.75</v>
      </c>
      <c r="H24" s="40"/>
      <c r="I24" s="10"/>
    </row>
    <row r="25" spans="1:9" ht="24.95" customHeight="1">
      <c r="A25" s="85" t="s">
        <v>37</v>
      </c>
      <c r="B25" s="44"/>
      <c r="C25" s="130">
        <v>28348.41</v>
      </c>
      <c r="D25" s="43"/>
      <c r="E25" s="53">
        <f t="shared" si="0"/>
        <v>28348.41</v>
      </c>
      <c r="F25" s="43"/>
      <c r="G25" s="39">
        <f t="shared" si="1"/>
        <v>28348.41</v>
      </c>
      <c r="H25" s="40"/>
      <c r="I25" s="10"/>
    </row>
    <row r="26" spans="1:9" ht="24.95" customHeight="1">
      <c r="A26" s="85" t="s">
        <v>199</v>
      </c>
      <c r="B26" s="44"/>
      <c r="C26" s="130">
        <v>26300</v>
      </c>
      <c r="D26" s="43"/>
      <c r="E26" s="53">
        <f t="shared" si="0"/>
        <v>26300</v>
      </c>
      <c r="F26" s="43"/>
      <c r="G26" s="39">
        <f t="shared" si="1"/>
        <v>26300</v>
      </c>
      <c r="H26" s="40"/>
      <c r="I26" s="10"/>
    </row>
    <row r="27" spans="1:9" ht="24.95" customHeight="1">
      <c r="A27" s="41" t="s">
        <v>41</v>
      </c>
      <c r="B27" s="42"/>
      <c r="C27" s="130">
        <v>335371.83999999997</v>
      </c>
      <c r="D27" s="43">
        <v>125980</v>
      </c>
      <c r="E27" s="53">
        <f t="shared" si="0"/>
        <v>461351.83999999997</v>
      </c>
      <c r="F27" s="43"/>
      <c r="G27" s="39">
        <f t="shared" si="1"/>
        <v>461351.83999999997</v>
      </c>
      <c r="H27" s="40"/>
      <c r="I27" s="10"/>
    </row>
    <row r="28" spans="1:9" ht="24.95" customHeight="1">
      <c r="A28" s="85" t="s">
        <v>43</v>
      </c>
      <c r="B28" s="44"/>
      <c r="C28" s="130">
        <v>2126422.1799999997</v>
      </c>
      <c r="D28" s="53">
        <v>895082</v>
      </c>
      <c r="E28" s="53">
        <f t="shared" si="0"/>
        <v>3021504.1799999997</v>
      </c>
      <c r="F28" s="43"/>
      <c r="G28" s="39">
        <f t="shared" si="1"/>
        <v>3021504.1799999997</v>
      </c>
      <c r="H28" s="40"/>
      <c r="I28" s="10"/>
    </row>
    <row r="29" spans="1:9" ht="24.95" customHeight="1">
      <c r="A29" s="85" t="s">
        <v>44</v>
      </c>
      <c r="B29" s="44"/>
      <c r="C29" s="130">
        <v>4507445.17</v>
      </c>
      <c r="D29" s="43"/>
      <c r="E29" s="53">
        <f t="shared" si="0"/>
        <v>4507445.17</v>
      </c>
      <c r="F29" s="43"/>
      <c r="G29" s="39">
        <f t="shared" si="1"/>
        <v>4507445.17</v>
      </c>
      <c r="H29" s="40"/>
      <c r="I29" s="10"/>
    </row>
    <row r="30" spans="1:9" ht="24.95" customHeight="1">
      <c r="A30" s="41" t="s">
        <v>45</v>
      </c>
      <c r="B30" s="42"/>
      <c r="C30" s="130">
        <v>116674.69</v>
      </c>
      <c r="D30" s="43"/>
      <c r="E30" s="53">
        <f t="shared" si="0"/>
        <v>116674.69</v>
      </c>
      <c r="F30" s="43"/>
      <c r="G30" s="39">
        <f t="shared" si="1"/>
        <v>116674.69</v>
      </c>
      <c r="H30" s="40"/>
      <c r="I30" s="10"/>
    </row>
    <row r="31" spans="1:9" ht="24.95" customHeight="1">
      <c r="A31" s="85" t="s">
        <v>47</v>
      </c>
      <c r="B31" s="44"/>
      <c r="C31" s="130">
        <v>226166.88</v>
      </c>
      <c r="D31" s="43"/>
      <c r="E31" s="53">
        <f t="shared" si="0"/>
        <v>226166.88</v>
      </c>
      <c r="F31" s="43"/>
      <c r="G31" s="39">
        <f t="shared" si="1"/>
        <v>226166.88</v>
      </c>
      <c r="H31" s="40"/>
      <c r="I31" s="10"/>
    </row>
    <row r="32" spans="1:9" ht="24.95" customHeight="1">
      <c r="A32" s="85" t="s">
        <v>49</v>
      </c>
      <c r="B32" s="44"/>
      <c r="C32" s="130">
        <v>824537</v>
      </c>
      <c r="D32" s="43"/>
      <c r="E32" s="53">
        <f t="shared" si="0"/>
        <v>824537</v>
      </c>
      <c r="F32" s="43"/>
      <c r="G32" s="39">
        <f t="shared" si="1"/>
        <v>824537</v>
      </c>
      <c r="H32" s="40"/>
      <c r="I32" s="10"/>
    </row>
    <row r="33" spans="1:10" ht="24.95" customHeight="1">
      <c r="A33" s="41" t="s">
        <v>51</v>
      </c>
      <c r="B33" s="42"/>
      <c r="C33" s="130">
        <v>44264.480000000003</v>
      </c>
      <c r="D33" s="43"/>
      <c r="E33" s="53">
        <f t="shared" si="0"/>
        <v>44264.480000000003</v>
      </c>
      <c r="F33" s="43"/>
      <c r="G33" s="39">
        <f t="shared" si="1"/>
        <v>44264.480000000003</v>
      </c>
      <c r="H33" s="40"/>
      <c r="I33" s="10"/>
    </row>
    <row r="34" spans="1:10" ht="24.95" customHeight="1">
      <c r="A34" s="85" t="s">
        <v>53</v>
      </c>
      <c r="B34" s="44"/>
      <c r="C34" s="130">
        <v>50874.32</v>
      </c>
      <c r="D34" s="43"/>
      <c r="E34" s="53">
        <f t="shared" si="0"/>
        <v>50874.32</v>
      </c>
      <c r="F34" s="43"/>
      <c r="G34" s="39">
        <f t="shared" si="1"/>
        <v>50874.32</v>
      </c>
      <c r="H34" s="40"/>
      <c r="I34" s="10"/>
    </row>
    <row r="35" spans="1:10" ht="24.95" customHeight="1">
      <c r="A35" s="85" t="s">
        <v>54</v>
      </c>
      <c r="B35" s="44"/>
      <c r="C35" s="130">
        <v>193833.3</v>
      </c>
      <c r="D35" s="43"/>
      <c r="E35" s="53">
        <f t="shared" si="0"/>
        <v>193833.3</v>
      </c>
      <c r="F35" s="43"/>
      <c r="G35" s="39">
        <f t="shared" si="1"/>
        <v>193833.3</v>
      </c>
      <c r="H35" s="40"/>
      <c r="I35" s="10"/>
    </row>
    <row r="36" spans="1:10" ht="24.95" customHeight="1">
      <c r="A36" s="85" t="s">
        <v>200</v>
      </c>
      <c r="B36" s="44"/>
      <c r="C36" s="130">
        <v>354080</v>
      </c>
      <c r="D36" s="43"/>
      <c r="E36" s="53">
        <f t="shared" si="0"/>
        <v>354080</v>
      </c>
      <c r="F36" s="43"/>
      <c r="G36" s="39">
        <f t="shared" si="1"/>
        <v>354080</v>
      </c>
      <c r="H36" s="40"/>
      <c r="I36" s="10"/>
    </row>
    <row r="37" spans="1:10" ht="24.95" customHeight="1">
      <c r="A37" s="85" t="s">
        <v>221</v>
      </c>
      <c r="B37" s="44"/>
      <c r="C37" s="130">
        <v>710500</v>
      </c>
      <c r="D37" s="53">
        <v>40500</v>
      </c>
      <c r="E37" s="53">
        <f t="shared" si="0"/>
        <v>751000</v>
      </c>
      <c r="F37" s="43"/>
      <c r="G37" s="39">
        <f t="shared" si="1"/>
        <v>751000</v>
      </c>
      <c r="H37" s="40"/>
      <c r="I37" s="10"/>
    </row>
    <row r="38" spans="1:10" ht="24.95" customHeight="1">
      <c r="A38" s="85" t="s">
        <v>56</v>
      </c>
      <c r="B38" s="44"/>
      <c r="C38" s="130">
        <v>5102040.17</v>
      </c>
      <c r="D38" s="53">
        <v>685550</v>
      </c>
      <c r="E38" s="53">
        <f t="shared" si="0"/>
        <v>5787590.1699999999</v>
      </c>
      <c r="F38" s="46"/>
      <c r="G38" s="39">
        <f t="shared" si="1"/>
        <v>5787590.1699999999</v>
      </c>
      <c r="H38" s="40"/>
      <c r="I38" s="10"/>
    </row>
    <row r="39" spans="1:10" ht="24.95" customHeight="1">
      <c r="A39" s="85" t="s">
        <v>201</v>
      </c>
      <c r="B39" s="44"/>
      <c r="C39" s="130">
        <v>451369.82999999996</v>
      </c>
      <c r="D39" s="53">
        <v>88050</v>
      </c>
      <c r="E39" s="53">
        <f t="shared" si="0"/>
        <v>539419.82999999996</v>
      </c>
      <c r="F39" s="46"/>
      <c r="G39" s="39">
        <f t="shared" si="1"/>
        <v>539419.82999999996</v>
      </c>
      <c r="H39" s="40"/>
      <c r="I39" s="10"/>
    </row>
    <row r="40" spans="1:10" ht="24.95" customHeight="1">
      <c r="A40" s="85" t="s">
        <v>202</v>
      </c>
      <c r="B40" s="44"/>
      <c r="C40" s="130">
        <v>2968278.2</v>
      </c>
      <c r="D40" s="53"/>
      <c r="E40" s="53">
        <f t="shared" si="0"/>
        <v>2968278.2</v>
      </c>
      <c r="F40" s="46"/>
      <c r="G40" s="39">
        <f t="shared" si="1"/>
        <v>2968278.2</v>
      </c>
      <c r="H40" s="40"/>
      <c r="I40" s="10"/>
    </row>
    <row r="41" spans="1:10" ht="24.95" customHeight="1">
      <c r="A41" s="85" t="s">
        <v>225</v>
      </c>
      <c r="B41" s="44"/>
      <c r="C41" s="130">
        <v>31900</v>
      </c>
      <c r="D41" s="53"/>
      <c r="E41" s="53">
        <f t="shared" si="0"/>
        <v>31900</v>
      </c>
      <c r="F41" s="46"/>
      <c r="G41" s="39">
        <f t="shared" si="1"/>
        <v>31900</v>
      </c>
      <c r="H41" s="40"/>
      <c r="I41" s="10"/>
    </row>
    <row r="42" spans="1:10" ht="24.95" customHeight="1">
      <c r="A42" s="85" t="s">
        <v>263</v>
      </c>
      <c r="B42" s="44"/>
      <c r="C42" s="130">
        <v>97000</v>
      </c>
      <c r="D42" s="53">
        <v>22500</v>
      </c>
      <c r="E42" s="53">
        <f t="shared" ref="E42:E43" si="2">D42+C42</f>
        <v>119500</v>
      </c>
      <c r="F42" s="46"/>
      <c r="G42" s="39">
        <f t="shared" ref="G42:G45" si="3">E42-F42</f>
        <v>119500</v>
      </c>
      <c r="H42" s="40"/>
      <c r="I42" s="10"/>
    </row>
    <row r="43" spans="1:10" ht="24.95" customHeight="1">
      <c r="A43" s="85" t="s">
        <v>287</v>
      </c>
      <c r="B43" s="44"/>
      <c r="C43" s="130">
        <v>11500</v>
      </c>
      <c r="D43" s="53">
        <v>130800</v>
      </c>
      <c r="E43" s="53">
        <f t="shared" si="2"/>
        <v>142300</v>
      </c>
      <c r="F43" s="46"/>
      <c r="G43" s="39">
        <f t="shared" si="3"/>
        <v>142300</v>
      </c>
      <c r="H43" s="40"/>
      <c r="I43" s="10"/>
    </row>
    <row r="44" spans="1:10" ht="24.95" customHeight="1">
      <c r="A44" s="85" t="s">
        <v>401</v>
      </c>
      <c r="B44" s="44"/>
      <c r="C44" s="130"/>
      <c r="D44" s="53">
        <v>196732</v>
      </c>
      <c r="E44" s="53">
        <f>C44+D44</f>
        <v>196732</v>
      </c>
      <c r="F44" s="46"/>
      <c r="G44" s="39">
        <f t="shared" si="3"/>
        <v>196732</v>
      </c>
      <c r="H44" s="40"/>
      <c r="I44" s="10"/>
    </row>
    <row r="45" spans="1:10" ht="24.95" customHeight="1">
      <c r="A45" s="85" t="s">
        <v>402</v>
      </c>
      <c r="B45" s="44"/>
      <c r="C45" s="130"/>
      <c r="D45" s="53">
        <v>170803</v>
      </c>
      <c r="E45" s="53">
        <f>C45+D45</f>
        <v>170803</v>
      </c>
      <c r="F45" s="46"/>
      <c r="G45" s="39">
        <f t="shared" si="3"/>
        <v>170803</v>
      </c>
      <c r="H45" s="40"/>
      <c r="I45" s="10"/>
    </row>
    <row r="46" spans="1:10" ht="24.95" customHeight="1">
      <c r="A46" s="84" t="s">
        <v>61</v>
      </c>
      <c r="B46" s="7" t="s">
        <v>180</v>
      </c>
      <c r="C46" s="40">
        <f>SUM(C47:C91)</f>
        <v>3915491045.8100004</v>
      </c>
      <c r="D46" s="40">
        <f>SUM(D47:D91)</f>
        <v>9045018750.670002</v>
      </c>
      <c r="E46" s="40">
        <f>SUM(E47:E91)</f>
        <v>12960509796.48</v>
      </c>
      <c r="F46" s="40">
        <f>SUM(F47:F91)</f>
        <v>8575175294.3599997</v>
      </c>
      <c r="G46" s="40">
        <f>SUM(G47:G91)</f>
        <v>4385334502.1200008</v>
      </c>
      <c r="H46" s="119">
        <f>SUM(G47:G91)</f>
        <v>4385334502.1200008</v>
      </c>
      <c r="I46" s="10"/>
      <c r="J46" s="114"/>
    </row>
    <row r="47" spans="1:10" ht="24.95" customHeight="1">
      <c r="A47" s="86" t="s">
        <v>203</v>
      </c>
      <c r="B47" s="7"/>
      <c r="C47" s="130"/>
      <c r="D47" s="87"/>
      <c r="E47" s="53">
        <f>D47+C47</f>
        <v>0</v>
      </c>
      <c r="F47" s="87"/>
      <c r="G47" s="39"/>
      <c r="H47" s="40"/>
      <c r="I47" s="10"/>
    </row>
    <row r="48" spans="1:10" ht="24.95" customHeight="1">
      <c r="A48" s="88" t="s">
        <v>65</v>
      </c>
      <c r="B48" s="47"/>
      <c r="C48" s="130">
        <v>2571976110.0100002</v>
      </c>
      <c r="D48" s="87">
        <v>1437950008</v>
      </c>
      <c r="E48" s="53">
        <f>D48+C48</f>
        <v>4009926118.0100002</v>
      </c>
      <c r="F48" s="87">
        <v>1296994022.02</v>
      </c>
      <c r="G48" s="39">
        <f>E48-F48</f>
        <v>2712932095.9900002</v>
      </c>
      <c r="H48" s="40"/>
      <c r="I48" s="10"/>
    </row>
    <row r="49" spans="1:9" ht="24.95" customHeight="1">
      <c r="A49" s="88" t="s">
        <v>152</v>
      </c>
      <c r="B49" s="47"/>
      <c r="C49" s="130">
        <v>2518755.9900000095</v>
      </c>
      <c r="D49" s="87">
        <v>1418730499.72</v>
      </c>
      <c r="E49" s="53">
        <f>D49+C49</f>
        <v>1421249255.71</v>
      </c>
      <c r="F49" s="87">
        <v>1418121780.0799999</v>
      </c>
      <c r="G49" s="39">
        <f>E49-F49</f>
        <v>3127475.6300001144</v>
      </c>
      <c r="H49" s="40"/>
      <c r="I49" s="10"/>
    </row>
    <row r="50" spans="1:9" ht="24.95" customHeight="1">
      <c r="A50" s="89" t="s">
        <v>69</v>
      </c>
      <c r="B50" s="47"/>
      <c r="C50" s="130"/>
      <c r="D50" s="40"/>
      <c r="E50" s="40"/>
      <c r="F50" s="40"/>
      <c r="G50" s="40"/>
      <c r="H50" s="40"/>
      <c r="I50" s="10"/>
    </row>
    <row r="51" spans="1:9" ht="24.95" customHeight="1">
      <c r="A51" s="90" t="s">
        <v>153</v>
      </c>
      <c r="B51" s="47" t="s">
        <v>154</v>
      </c>
      <c r="C51" s="130">
        <v>-61348318.440000057</v>
      </c>
      <c r="D51" s="92">
        <v>1576401425.23</v>
      </c>
      <c r="E51" s="93">
        <f>C51+D51</f>
        <v>1515053106.79</v>
      </c>
      <c r="F51" s="92">
        <v>1525195979.27</v>
      </c>
      <c r="G51" s="94">
        <f>E51-F51</f>
        <v>-10142872.480000019</v>
      </c>
      <c r="H51" s="40"/>
      <c r="I51" s="10"/>
    </row>
    <row r="52" spans="1:9" ht="24.95" customHeight="1">
      <c r="A52" s="90" t="s">
        <v>155</v>
      </c>
      <c r="B52" s="47" t="s">
        <v>154</v>
      </c>
      <c r="C52" s="130">
        <v>-95296802.979999959</v>
      </c>
      <c r="D52" s="92">
        <v>344407156.13999999</v>
      </c>
      <c r="E52" s="93">
        <f t="shared" ref="E52:E85" si="4">C52+D52</f>
        <v>249110353.16000003</v>
      </c>
      <c r="F52" s="92">
        <v>344305023</v>
      </c>
      <c r="G52" s="94">
        <f t="shared" ref="G52:G91" si="5">E52-F52</f>
        <v>-95194669.839999974</v>
      </c>
      <c r="H52" s="40"/>
      <c r="I52" s="10"/>
    </row>
    <row r="53" spans="1:9" ht="24.95" customHeight="1">
      <c r="A53" s="90" t="s">
        <v>156</v>
      </c>
      <c r="B53" s="47"/>
      <c r="C53" s="130">
        <v>72172.400000000373</v>
      </c>
      <c r="D53" s="92">
        <v>14373285</v>
      </c>
      <c r="E53" s="93">
        <f>D53+C53</f>
        <v>14445457.4</v>
      </c>
      <c r="F53" s="50">
        <v>16026539</v>
      </c>
      <c r="G53" s="94">
        <f t="shared" si="5"/>
        <v>-1581081.5999999996</v>
      </c>
      <c r="H53" s="40"/>
      <c r="I53" s="10"/>
    </row>
    <row r="54" spans="1:9" ht="24.95" customHeight="1">
      <c r="A54" s="90" t="s">
        <v>157</v>
      </c>
      <c r="B54" s="47"/>
      <c r="C54" s="130">
        <v>13004</v>
      </c>
      <c r="D54" s="92"/>
      <c r="E54" s="93">
        <f t="shared" si="4"/>
        <v>13004</v>
      </c>
      <c r="F54" s="92">
        <v>13004</v>
      </c>
      <c r="G54" s="94">
        <f t="shared" si="5"/>
        <v>0</v>
      </c>
      <c r="H54" s="40"/>
      <c r="I54" s="10"/>
    </row>
    <row r="55" spans="1:9" ht="24.95" customHeight="1">
      <c r="A55" s="90" t="s">
        <v>158</v>
      </c>
      <c r="B55" s="47"/>
      <c r="C55" s="130">
        <v>-838553.00000000745</v>
      </c>
      <c r="D55" s="92"/>
      <c r="E55" s="93">
        <f t="shared" si="4"/>
        <v>-838553.00000000745</v>
      </c>
      <c r="F55" s="92">
        <v>139096</v>
      </c>
      <c r="G55" s="94">
        <f t="shared" si="5"/>
        <v>-977649.00000000745</v>
      </c>
      <c r="H55" s="40"/>
      <c r="I55" s="10"/>
    </row>
    <row r="56" spans="1:9" ht="24.95" customHeight="1">
      <c r="A56" s="90" t="s">
        <v>159</v>
      </c>
      <c r="B56" s="47" t="s">
        <v>154</v>
      </c>
      <c r="C56" s="130">
        <v>0</v>
      </c>
      <c r="D56" s="92"/>
      <c r="E56" s="93">
        <f t="shared" si="4"/>
        <v>0</v>
      </c>
      <c r="F56" s="92"/>
      <c r="G56" s="94">
        <f t="shared" si="5"/>
        <v>0</v>
      </c>
      <c r="H56" s="40"/>
      <c r="I56" s="10"/>
    </row>
    <row r="57" spans="1:9" ht="24.95" customHeight="1">
      <c r="A57" s="90" t="s">
        <v>160</v>
      </c>
      <c r="B57" s="47"/>
      <c r="C57" s="130">
        <v>49978682.419999957</v>
      </c>
      <c r="D57" s="92">
        <v>886472004.05999994</v>
      </c>
      <c r="E57" s="93">
        <f t="shared" si="4"/>
        <v>936450686.4799999</v>
      </c>
      <c r="F57" s="92">
        <v>891155654.95000005</v>
      </c>
      <c r="G57" s="94">
        <f t="shared" si="5"/>
        <v>45295031.529999852</v>
      </c>
      <c r="H57" s="40"/>
      <c r="I57" s="10"/>
    </row>
    <row r="58" spans="1:9" ht="24.95" customHeight="1">
      <c r="A58" s="90" t="s">
        <v>161</v>
      </c>
      <c r="B58" s="47"/>
      <c r="C58" s="130">
        <v>0</v>
      </c>
      <c r="D58" s="92"/>
      <c r="E58" s="93">
        <f t="shared" si="4"/>
        <v>0</v>
      </c>
      <c r="F58" s="92"/>
      <c r="G58" s="94">
        <f t="shared" si="5"/>
        <v>0</v>
      </c>
      <c r="H58" s="40"/>
      <c r="I58" s="10"/>
    </row>
    <row r="59" spans="1:9" ht="24.95" customHeight="1">
      <c r="A59" s="90" t="s">
        <v>162</v>
      </c>
      <c r="B59" s="47" t="s">
        <v>154</v>
      </c>
      <c r="C59" s="130">
        <v>0</v>
      </c>
      <c r="D59" s="92"/>
      <c r="E59" s="93">
        <f t="shared" si="4"/>
        <v>0</v>
      </c>
      <c r="F59" s="92"/>
      <c r="G59" s="94">
        <f t="shared" si="5"/>
        <v>0</v>
      </c>
      <c r="H59" s="40"/>
      <c r="I59" s="10"/>
    </row>
    <row r="60" spans="1:9" ht="24.95" customHeight="1">
      <c r="A60" s="90" t="s">
        <v>163</v>
      </c>
      <c r="B60" s="47"/>
      <c r="C60" s="130">
        <v>80.00000001071021</v>
      </c>
      <c r="D60" s="92"/>
      <c r="E60" s="93">
        <f t="shared" si="4"/>
        <v>80.00000001071021</v>
      </c>
      <c r="F60" s="92">
        <v>80</v>
      </c>
      <c r="G60" s="94">
        <f t="shared" si="5"/>
        <v>1.0710209608078003E-8</v>
      </c>
      <c r="H60" s="40"/>
      <c r="I60" s="10"/>
    </row>
    <row r="61" spans="1:9" ht="24.95" customHeight="1">
      <c r="A61" s="90" t="s">
        <v>164</v>
      </c>
      <c r="B61" s="95"/>
      <c r="C61" s="130">
        <v>0</v>
      </c>
      <c r="D61" s="92"/>
      <c r="E61" s="93">
        <f t="shared" si="4"/>
        <v>0</v>
      </c>
      <c r="F61" s="92"/>
      <c r="G61" s="94">
        <f t="shared" si="5"/>
        <v>0</v>
      </c>
      <c r="H61" s="95"/>
      <c r="I61" s="10"/>
    </row>
    <row r="62" spans="1:9" ht="24.95" customHeight="1">
      <c r="A62" s="90" t="s">
        <v>165</v>
      </c>
      <c r="B62" s="95" t="s">
        <v>154</v>
      </c>
      <c r="C62" s="130">
        <v>2.5320332497358322E-9</v>
      </c>
      <c r="D62" s="92"/>
      <c r="E62" s="93">
        <f t="shared" si="4"/>
        <v>2.5320332497358322E-9</v>
      </c>
      <c r="F62" s="92"/>
      <c r="G62" s="94">
        <f t="shared" si="5"/>
        <v>2.5320332497358322E-9</v>
      </c>
      <c r="H62" s="95"/>
      <c r="I62" s="10"/>
    </row>
    <row r="63" spans="1:9" ht="24.95" customHeight="1">
      <c r="A63" s="90" t="s">
        <v>166</v>
      </c>
      <c r="B63" s="47"/>
      <c r="C63" s="130">
        <v>276.99999999720603</v>
      </c>
      <c r="D63" s="92"/>
      <c r="E63" s="93">
        <f t="shared" si="4"/>
        <v>276.99999999720603</v>
      </c>
      <c r="F63" s="92">
        <v>277</v>
      </c>
      <c r="G63" s="94">
        <f t="shared" si="5"/>
        <v>-2.7939677238464355E-9</v>
      </c>
      <c r="H63" s="40"/>
      <c r="I63" s="10"/>
    </row>
    <row r="64" spans="1:9" ht="24.95" customHeight="1">
      <c r="A64" s="90" t="s">
        <v>167</v>
      </c>
      <c r="B64" s="47"/>
      <c r="C64" s="130">
        <v>136346.99999999907</v>
      </c>
      <c r="D64" s="92"/>
      <c r="E64" s="93">
        <f t="shared" si="4"/>
        <v>136346.99999999907</v>
      </c>
      <c r="F64" s="92">
        <v>136347</v>
      </c>
      <c r="G64" s="94">
        <f t="shared" si="5"/>
        <v>-9.3132257461547852E-10</v>
      </c>
      <c r="H64" s="40"/>
      <c r="I64" s="10"/>
    </row>
    <row r="65" spans="1:9" ht="24.95" customHeight="1">
      <c r="A65" s="90" t="s">
        <v>168</v>
      </c>
      <c r="B65" s="47"/>
      <c r="C65" s="130">
        <v>0</v>
      </c>
      <c r="D65" s="92"/>
      <c r="E65" s="93">
        <f>D65+C65</f>
        <v>0</v>
      </c>
      <c r="F65" s="92"/>
      <c r="G65" s="94">
        <f t="shared" si="5"/>
        <v>0</v>
      </c>
      <c r="H65" s="40"/>
      <c r="I65" s="10"/>
    </row>
    <row r="66" spans="1:9" ht="24.95" customHeight="1">
      <c r="A66" s="90" t="s">
        <v>169</v>
      </c>
      <c r="B66" s="47" t="s">
        <v>154</v>
      </c>
      <c r="C66" s="130">
        <v>5341</v>
      </c>
      <c r="D66" s="92"/>
      <c r="E66" s="93">
        <f>D66+C66</f>
        <v>5341</v>
      </c>
      <c r="F66" s="92">
        <v>5341</v>
      </c>
      <c r="G66" s="94">
        <f t="shared" si="5"/>
        <v>0</v>
      </c>
      <c r="H66" s="40"/>
      <c r="I66" s="10"/>
    </row>
    <row r="67" spans="1:9" ht="24.95" customHeight="1">
      <c r="A67" s="90" t="s">
        <v>170</v>
      </c>
      <c r="B67" s="47"/>
      <c r="C67" s="130">
        <v>0</v>
      </c>
      <c r="D67" s="92"/>
      <c r="E67" s="93">
        <f>D67+C67</f>
        <v>0</v>
      </c>
      <c r="F67" s="92"/>
      <c r="G67" s="94">
        <f t="shared" si="5"/>
        <v>0</v>
      </c>
      <c r="H67" s="40"/>
      <c r="I67" s="10"/>
    </row>
    <row r="68" spans="1:9" ht="24.95" customHeight="1">
      <c r="A68" s="90" t="s">
        <v>171</v>
      </c>
      <c r="B68" s="47" t="s">
        <v>154</v>
      </c>
      <c r="C68" s="130">
        <v>0</v>
      </c>
      <c r="D68" s="92"/>
      <c r="E68" s="93">
        <f t="shared" si="4"/>
        <v>0</v>
      </c>
      <c r="F68" s="92"/>
      <c r="G68" s="94">
        <f t="shared" si="5"/>
        <v>0</v>
      </c>
      <c r="H68" s="40"/>
      <c r="I68" s="10"/>
    </row>
    <row r="69" spans="1:9" ht="24.95" customHeight="1">
      <c r="A69" s="90" t="s">
        <v>172</v>
      </c>
      <c r="B69" s="47"/>
      <c r="C69" s="130">
        <v>5116126.9399999995</v>
      </c>
      <c r="D69" s="92"/>
      <c r="E69" s="93">
        <f t="shared" si="4"/>
        <v>5116126.9399999995</v>
      </c>
      <c r="F69" s="92">
        <v>5106126</v>
      </c>
      <c r="G69" s="94">
        <f t="shared" si="5"/>
        <v>10000.939999999478</v>
      </c>
      <c r="H69" s="40"/>
      <c r="I69" s="10"/>
    </row>
    <row r="70" spans="1:9" ht="24.95" customHeight="1">
      <c r="A70" s="90" t="s">
        <v>173</v>
      </c>
      <c r="B70" s="47"/>
      <c r="C70" s="130">
        <v>0</v>
      </c>
      <c r="D70" s="92"/>
      <c r="E70" s="93">
        <f t="shared" si="4"/>
        <v>0</v>
      </c>
      <c r="F70" s="92"/>
      <c r="G70" s="94">
        <f t="shared" si="5"/>
        <v>0</v>
      </c>
      <c r="H70" s="40"/>
      <c r="I70" s="10"/>
    </row>
    <row r="71" spans="1:9" ht="24.95" customHeight="1">
      <c r="A71" s="90" t="s">
        <v>174</v>
      </c>
      <c r="B71" s="47" t="s">
        <v>154</v>
      </c>
      <c r="C71" s="130">
        <v>14594</v>
      </c>
      <c r="D71" s="92"/>
      <c r="E71" s="93">
        <f>D71+C71</f>
        <v>14594</v>
      </c>
      <c r="F71" s="92">
        <v>5418</v>
      </c>
      <c r="G71" s="94">
        <f t="shared" si="5"/>
        <v>9176</v>
      </c>
      <c r="H71" s="40"/>
      <c r="I71" s="10"/>
    </row>
    <row r="72" spans="1:9" ht="24.95" customHeight="1">
      <c r="A72" s="90" t="s">
        <v>356</v>
      </c>
      <c r="B72" s="47"/>
      <c r="C72" s="130">
        <v>310</v>
      </c>
      <c r="D72" s="92"/>
      <c r="E72" s="93">
        <f t="shared" si="4"/>
        <v>310</v>
      </c>
      <c r="F72" s="92">
        <v>310</v>
      </c>
      <c r="G72" s="94">
        <f t="shared" si="5"/>
        <v>0</v>
      </c>
      <c r="H72" s="40"/>
      <c r="I72" s="10"/>
    </row>
    <row r="73" spans="1:9" ht="24.95" customHeight="1">
      <c r="A73" s="90" t="s">
        <v>175</v>
      </c>
      <c r="B73" s="47"/>
      <c r="C73" s="130">
        <v>9087.0000000004657</v>
      </c>
      <c r="D73" s="92"/>
      <c r="E73" s="93">
        <f t="shared" si="4"/>
        <v>9087.0000000004657</v>
      </c>
      <c r="F73" s="92"/>
      <c r="G73" s="94">
        <f t="shared" si="5"/>
        <v>9087.0000000004657</v>
      </c>
      <c r="H73" s="40"/>
      <c r="I73" s="10"/>
    </row>
    <row r="74" spans="1:9" ht="24.95" customHeight="1">
      <c r="A74" s="90" t="s">
        <v>176</v>
      </c>
      <c r="B74" s="47"/>
      <c r="C74" s="130">
        <v>1299306.0400000005</v>
      </c>
      <c r="D74" s="92"/>
      <c r="E74" s="93">
        <f t="shared" si="4"/>
        <v>1299306.0400000005</v>
      </c>
      <c r="F74" s="92">
        <v>1299188.04</v>
      </c>
      <c r="G74" s="94">
        <f t="shared" si="5"/>
        <v>118.00000000046566</v>
      </c>
      <c r="H74" s="40"/>
      <c r="I74" s="10"/>
    </row>
    <row r="75" spans="1:9" ht="24.95" customHeight="1">
      <c r="A75" s="90" t="s">
        <v>177</v>
      </c>
      <c r="B75" s="47"/>
      <c r="C75" s="130">
        <v>0</v>
      </c>
      <c r="D75" s="92"/>
      <c r="E75" s="93">
        <f t="shared" si="4"/>
        <v>0</v>
      </c>
      <c r="F75" s="92"/>
      <c r="G75" s="94">
        <f t="shared" si="5"/>
        <v>0</v>
      </c>
      <c r="H75" s="40"/>
      <c r="I75" s="10"/>
    </row>
    <row r="76" spans="1:9" ht="24.95" customHeight="1">
      <c r="A76" s="90" t="s">
        <v>178</v>
      </c>
      <c r="B76" s="47"/>
      <c r="C76" s="130">
        <v>102971</v>
      </c>
      <c r="D76" s="92"/>
      <c r="E76" s="93">
        <f t="shared" si="4"/>
        <v>102971</v>
      </c>
      <c r="F76" s="92">
        <v>95866</v>
      </c>
      <c r="G76" s="94">
        <f t="shared" si="5"/>
        <v>7105</v>
      </c>
      <c r="H76" s="40"/>
      <c r="I76" s="10"/>
    </row>
    <row r="77" spans="1:9" ht="24.95" customHeight="1">
      <c r="A77" s="90" t="s">
        <v>205</v>
      </c>
      <c r="B77" s="47"/>
      <c r="C77" s="130">
        <v>10</v>
      </c>
      <c r="D77" s="91"/>
      <c r="E77" s="93">
        <f t="shared" si="4"/>
        <v>10</v>
      </c>
      <c r="F77" s="92">
        <v>10</v>
      </c>
      <c r="G77" s="94">
        <f t="shared" si="5"/>
        <v>0</v>
      </c>
      <c r="H77" s="40"/>
      <c r="I77" s="10"/>
    </row>
    <row r="78" spans="1:9" ht="24.95" customHeight="1">
      <c r="A78" s="90" t="s">
        <v>206</v>
      </c>
      <c r="B78" s="95"/>
      <c r="C78" s="130">
        <v>0</v>
      </c>
      <c r="D78" s="91"/>
      <c r="E78" s="93">
        <f t="shared" si="4"/>
        <v>0</v>
      </c>
      <c r="F78" s="93"/>
      <c r="G78" s="94">
        <f t="shared" si="5"/>
        <v>0</v>
      </c>
      <c r="H78" s="95"/>
      <c r="I78" s="10"/>
    </row>
    <row r="79" spans="1:9" ht="24.95" customHeight="1">
      <c r="A79" s="90" t="s">
        <v>207</v>
      </c>
      <c r="B79" s="95"/>
      <c r="C79" s="130">
        <v>0</v>
      </c>
      <c r="D79" s="91"/>
      <c r="E79" s="93">
        <f t="shared" si="4"/>
        <v>0</v>
      </c>
      <c r="F79" s="93"/>
      <c r="G79" s="94">
        <f t="shared" si="5"/>
        <v>0</v>
      </c>
      <c r="H79" s="95"/>
      <c r="I79" s="10"/>
    </row>
    <row r="80" spans="1:9" ht="24.95" customHeight="1">
      <c r="A80" s="90" t="s">
        <v>208</v>
      </c>
      <c r="B80" s="47" t="s">
        <v>154</v>
      </c>
      <c r="C80" s="130">
        <v>-8573378</v>
      </c>
      <c r="D80" s="92"/>
      <c r="E80" s="93">
        <f t="shared" si="4"/>
        <v>-8573378</v>
      </c>
      <c r="F80" s="92"/>
      <c r="G80" s="94">
        <f t="shared" si="5"/>
        <v>-8573378</v>
      </c>
      <c r="H80" s="40"/>
      <c r="I80" s="10"/>
    </row>
    <row r="81" spans="1:9" ht="24.95" customHeight="1">
      <c r="A81" s="90" t="s">
        <v>236</v>
      </c>
      <c r="B81" s="47" t="s">
        <v>154</v>
      </c>
      <c r="C81" s="130">
        <v>854153</v>
      </c>
      <c r="D81" s="92">
        <v>68137016</v>
      </c>
      <c r="E81" s="93">
        <f t="shared" si="4"/>
        <v>68991169</v>
      </c>
      <c r="F81" s="92">
        <v>68359686</v>
      </c>
      <c r="G81" s="94">
        <f t="shared" si="5"/>
        <v>631483</v>
      </c>
      <c r="H81" s="40"/>
      <c r="I81" s="10"/>
    </row>
    <row r="82" spans="1:9" ht="24.95" customHeight="1">
      <c r="A82" s="90" t="s">
        <v>288</v>
      </c>
      <c r="B82" s="47"/>
      <c r="C82" s="130">
        <v>2000</v>
      </c>
      <c r="D82" s="92">
        <v>7537815</v>
      </c>
      <c r="E82" s="93">
        <f t="shared" si="4"/>
        <v>7539815</v>
      </c>
      <c r="F82" s="92">
        <v>7537815</v>
      </c>
      <c r="G82" s="94">
        <f t="shared" si="5"/>
        <v>2000</v>
      </c>
      <c r="H82" s="40"/>
      <c r="I82" s="10"/>
    </row>
    <row r="83" spans="1:9" ht="24.95" customHeight="1">
      <c r="A83" s="90" t="s">
        <v>358</v>
      </c>
      <c r="B83" s="47"/>
      <c r="C83" s="130">
        <v>126530</v>
      </c>
      <c r="D83" s="92"/>
      <c r="E83" s="93">
        <f t="shared" si="4"/>
        <v>126530</v>
      </c>
      <c r="F83" s="92">
        <v>126530</v>
      </c>
      <c r="G83" s="94">
        <f t="shared" si="5"/>
        <v>0</v>
      </c>
      <c r="H83" s="40"/>
      <c r="I83" s="10"/>
    </row>
    <row r="84" spans="1:9" ht="24.95" customHeight="1">
      <c r="A84" s="90" t="s">
        <v>204</v>
      </c>
      <c r="B84" s="47"/>
      <c r="C84" s="130">
        <v>16189237.899999999</v>
      </c>
      <c r="D84" s="96">
        <v>5986549.5199999996</v>
      </c>
      <c r="E84" s="97">
        <f t="shared" si="4"/>
        <v>22175787.419999998</v>
      </c>
      <c r="F84" s="96">
        <v>7909958</v>
      </c>
      <c r="G84" s="94">
        <f t="shared" si="5"/>
        <v>14265829.419999998</v>
      </c>
      <c r="H84" s="40"/>
      <c r="I84" s="10"/>
    </row>
    <row r="85" spans="1:9" ht="24.95" customHeight="1">
      <c r="A85" s="90" t="s">
        <v>219</v>
      </c>
      <c r="B85" s="47"/>
      <c r="C85" s="130">
        <v>17636</v>
      </c>
      <c r="D85" s="96"/>
      <c r="E85" s="97">
        <f t="shared" si="4"/>
        <v>17636</v>
      </c>
      <c r="F85" s="96"/>
      <c r="G85" s="94">
        <f t="shared" si="5"/>
        <v>17636</v>
      </c>
      <c r="H85" s="40"/>
      <c r="I85" s="10"/>
    </row>
    <row r="86" spans="1:9" ht="24.95" customHeight="1">
      <c r="A86" s="41" t="s">
        <v>71</v>
      </c>
      <c r="B86" s="42"/>
      <c r="C86" s="130">
        <v>105100</v>
      </c>
      <c r="D86" s="43"/>
      <c r="E86" s="53">
        <f t="shared" ref="E86:E87" si="6">C86</f>
        <v>105100</v>
      </c>
      <c r="F86" s="43"/>
      <c r="G86" s="94">
        <f t="shared" si="5"/>
        <v>105100</v>
      </c>
      <c r="H86" s="40"/>
      <c r="I86" s="10"/>
    </row>
    <row r="87" spans="1:9" ht="24.95" customHeight="1">
      <c r="A87" s="41" t="s">
        <v>72</v>
      </c>
      <c r="B87" s="42"/>
      <c r="C87" s="130">
        <v>50000</v>
      </c>
      <c r="D87" s="43"/>
      <c r="E87" s="53">
        <f t="shared" si="6"/>
        <v>50000</v>
      </c>
      <c r="F87" s="43"/>
      <c r="G87" s="94">
        <f t="shared" si="5"/>
        <v>50000</v>
      </c>
      <c r="H87" s="40"/>
      <c r="I87" s="10"/>
    </row>
    <row r="88" spans="1:9" ht="24.95" customHeight="1">
      <c r="A88" s="98" t="s">
        <v>217</v>
      </c>
      <c r="B88" s="42"/>
      <c r="C88" s="130">
        <v>7712</v>
      </c>
      <c r="D88" s="99"/>
      <c r="E88" s="48">
        <f t="shared" ref="E88:E89" si="7">C88+D88</f>
        <v>7712</v>
      </c>
      <c r="F88" s="43"/>
      <c r="G88" s="94">
        <f t="shared" si="5"/>
        <v>7712</v>
      </c>
      <c r="H88" s="40"/>
      <c r="I88" s="10"/>
    </row>
    <row r="89" spans="1:9" ht="24.95" customHeight="1">
      <c r="A89" s="100" t="s">
        <v>216</v>
      </c>
      <c r="B89" s="42"/>
      <c r="C89" s="130">
        <v>886662.53</v>
      </c>
      <c r="D89" s="43"/>
      <c r="E89" s="97">
        <f t="shared" si="7"/>
        <v>886662.53</v>
      </c>
      <c r="F89" s="43"/>
      <c r="G89" s="94">
        <f t="shared" si="5"/>
        <v>886662.53</v>
      </c>
      <c r="H89" s="40"/>
      <c r="I89" s="10"/>
    </row>
    <row r="90" spans="1:9" ht="24.95" customHeight="1">
      <c r="A90" s="98" t="s">
        <v>235</v>
      </c>
      <c r="B90" s="42"/>
      <c r="C90" s="130">
        <v>0</v>
      </c>
      <c r="D90" s="101"/>
      <c r="E90" s="53">
        <f>C90+D90</f>
        <v>0</v>
      </c>
      <c r="F90" s="43"/>
      <c r="G90" s="39">
        <f t="shared" si="5"/>
        <v>0</v>
      </c>
      <c r="H90" s="40"/>
      <c r="I90" s="10"/>
    </row>
    <row r="91" spans="1:9" ht="24.95" customHeight="1">
      <c r="A91" s="85" t="s">
        <v>265</v>
      </c>
      <c r="B91" s="44"/>
      <c r="C91" s="130">
        <v>1432065892</v>
      </c>
      <c r="D91" s="43">
        <v>3285022992</v>
      </c>
      <c r="E91" s="53">
        <f>D91+C91</f>
        <v>4717088884</v>
      </c>
      <c r="F91" s="53">
        <v>2992641244</v>
      </c>
      <c r="G91" s="39">
        <f t="shared" si="5"/>
        <v>1724447640</v>
      </c>
      <c r="H91" s="40"/>
      <c r="I91" s="10"/>
    </row>
    <row r="92" spans="1:9" ht="24.95" customHeight="1">
      <c r="A92" s="102" t="s">
        <v>212</v>
      </c>
      <c r="B92" s="7" t="s">
        <v>182</v>
      </c>
      <c r="C92" s="57">
        <f>SUM(C93:C95)</f>
        <v>215376984</v>
      </c>
      <c r="D92" s="57">
        <f>SUM(D93:D95)</f>
        <v>66607928</v>
      </c>
      <c r="E92" s="57">
        <f>SUM(E93:E95)</f>
        <v>281984912</v>
      </c>
      <c r="F92" s="57">
        <f>SUM(F93:F95)</f>
        <v>172455826</v>
      </c>
      <c r="G92" s="57">
        <f>SUM(G93:G95)</f>
        <v>109529086</v>
      </c>
      <c r="H92" s="40">
        <f>SUM(G93:G95)</f>
        <v>109529086</v>
      </c>
      <c r="I92" s="10"/>
    </row>
    <row r="93" spans="1:9" ht="24.95" customHeight="1">
      <c r="A93" s="52" t="s">
        <v>228</v>
      </c>
      <c r="B93" s="7"/>
      <c r="C93" s="130">
        <v>921362</v>
      </c>
      <c r="D93" s="96">
        <v>979046</v>
      </c>
      <c r="E93" s="53">
        <f t="shared" ref="E93" si="8">D93+C93</f>
        <v>1900408</v>
      </c>
      <c r="F93" s="96">
        <v>921362</v>
      </c>
      <c r="G93" s="39">
        <f t="shared" ref="G93" si="9">E93-F93</f>
        <v>979046</v>
      </c>
      <c r="H93" s="40"/>
      <c r="I93" s="10"/>
    </row>
    <row r="94" spans="1:9" ht="24.95" customHeight="1">
      <c r="A94" s="85" t="s">
        <v>78</v>
      </c>
      <c r="B94" s="44"/>
      <c r="C94" s="130">
        <v>127119680</v>
      </c>
      <c r="D94" s="96">
        <v>29776223</v>
      </c>
      <c r="E94" s="97">
        <f t="shared" ref="E94:E95" si="10">C94+D94</f>
        <v>156895903</v>
      </c>
      <c r="F94" s="53">
        <v>130009763</v>
      </c>
      <c r="G94" s="39">
        <f>E94-F94</f>
        <v>26886140</v>
      </c>
      <c r="H94" s="40"/>
      <c r="I94" s="10"/>
    </row>
    <row r="95" spans="1:9" ht="24.95" customHeight="1">
      <c r="A95" s="85" t="s">
        <v>237</v>
      </c>
      <c r="B95" s="44"/>
      <c r="C95" s="130">
        <v>87335942</v>
      </c>
      <c r="D95" s="96">
        <v>35852659</v>
      </c>
      <c r="E95" s="97">
        <f t="shared" si="10"/>
        <v>123188601</v>
      </c>
      <c r="F95" s="53">
        <v>41524701</v>
      </c>
      <c r="G95" s="39">
        <f>E95-F95</f>
        <v>81663900</v>
      </c>
      <c r="H95" s="40"/>
      <c r="I95" s="10"/>
    </row>
    <row r="96" spans="1:9" ht="24.95" customHeight="1">
      <c r="A96" s="84" t="s">
        <v>179</v>
      </c>
      <c r="B96" s="7" t="s">
        <v>183</v>
      </c>
      <c r="C96" s="57">
        <f>SUM(C97:C98)</f>
        <v>274037892.83999997</v>
      </c>
      <c r="D96" s="57">
        <f>SUM(D97:D98)</f>
        <v>514844857</v>
      </c>
      <c r="E96" s="57">
        <f>SUM(E97:E98)</f>
        <v>788882749.84000003</v>
      </c>
      <c r="F96" s="57">
        <f>SUM(F97:F98)</f>
        <v>513383578</v>
      </c>
      <c r="G96" s="57">
        <f>SUM(G97:G98)</f>
        <v>275499171.83999997</v>
      </c>
      <c r="H96" s="40">
        <f>SUM(G97:G98)</f>
        <v>275499171.83999997</v>
      </c>
      <c r="I96" s="10"/>
    </row>
    <row r="97" spans="1:9" ht="24.95" customHeight="1">
      <c r="A97" s="85" t="s">
        <v>113</v>
      </c>
      <c r="B97" s="44"/>
      <c r="C97" s="130">
        <v>2696165.84</v>
      </c>
      <c r="D97" s="43"/>
      <c r="E97" s="53">
        <f>C97</f>
        <v>2696165.84</v>
      </c>
      <c r="F97" s="43"/>
      <c r="G97" s="39">
        <f>E97-F97</f>
        <v>2696165.84</v>
      </c>
      <c r="H97" s="40"/>
      <c r="I97" s="10"/>
    </row>
    <row r="98" spans="1:9" ht="24.95" customHeight="1">
      <c r="A98" s="41" t="s">
        <v>181</v>
      </c>
      <c r="B98" s="42"/>
      <c r="C98" s="130">
        <v>271341727</v>
      </c>
      <c r="D98" s="53">
        <v>514844857</v>
      </c>
      <c r="E98" s="53">
        <f>D98+C98</f>
        <v>786186584</v>
      </c>
      <c r="F98" s="53">
        <v>513383578</v>
      </c>
      <c r="G98" s="39">
        <f>E98-F98</f>
        <v>272803006</v>
      </c>
      <c r="H98" s="40"/>
      <c r="I98" s="10"/>
    </row>
    <row r="99" spans="1:9" ht="24.95" customHeight="1">
      <c r="A99" s="84" t="s">
        <v>80</v>
      </c>
      <c r="B99" s="7" t="s">
        <v>187</v>
      </c>
      <c r="C99" s="40">
        <f>SUM(C100:C104)</f>
        <v>91871227.569999993</v>
      </c>
      <c r="D99" s="40">
        <f>SUM(D100:D104)</f>
        <v>42785287</v>
      </c>
      <c r="E99" s="40">
        <f>SUM(E100:E104)</f>
        <v>134656514.56999999</v>
      </c>
      <c r="F99" s="40">
        <f>SUM(F100:F104)</f>
        <v>36131935</v>
      </c>
      <c r="G99" s="40">
        <f>SUM(G100:G104)</f>
        <v>98524579.569999993</v>
      </c>
      <c r="H99" s="40">
        <f>SUM(G100:G104)</f>
        <v>98524579.569999993</v>
      </c>
      <c r="I99" s="10"/>
    </row>
    <row r="100" spans="1:9" ht="24.95" customHeight="1">
      <c r="A100" s="86" t="s">
        <v>82</v>
      </c>
      <c r="B100" s="42"/>
      <c r="C100" s="130">
        <v>97827.57</v>
      </c>
      <c r="D100" s="96"/>
      <c r="E100" s="53">
        <f t="shared" ref="E100:E103" si="11">D100+C100</f>
        <v>97827.57</v>
      </c>
      <c r="F100" s="96"/>
      <c r="G100" s="39">
        <f t="shared" ref="G100:G103" si="12">E100-F100</f>
        <v>97827.57</v>
      </c>
      <c r="H100" s="40"/>
      <c r="I100" s="10"/>
    </row>
    <row r="101" spans="1:9" ht="24.95" customHeight="1">
      <c r="A101" s="41" t="s">
        <v>85</v>
      </c>
      <c r="B101" s="42"/>
      <c r="C101" s="130">
        <v>57728823</v>
      </c>
      <c r="D101" s="96">
        <v>2238951</v>
      </c>
      <c r="E101" s="53">
        <f t="shared" si="11"/>
        <v>59967774</v>
      </c>
      <c r="F101" s="96">
        <v>2087358</v>
      </c>
      <c r="G101" s="39">
        <f t="shared" si="12"/>
        <v>57880416</v>
      </c>
      <c r="H101" s="40"/>
      <c r="I101" s="10"/>
    </row>
    <row r="102" spans="1:9" ht="24.95" customHeight="1">
      <c r="A102" s="41" t="s">
        <v>87</v>
      </c>
      <c r="B102" s="44"/>
      <c r="C102" s="130">
        <v>29255724</v>
      </c>
      <c r="D102" s="96">
        <v>36781244</v>
      </c>
      <c r="E102" s="53">
        <f t="shared" si="11"/>
        <v>66036968</v>
      </c>
      <c r="F102" s="96">
        <v>29255724</v>
      </c>
      <c r="G102" s="39">
        <f t="shared" si="12"/>
        <v>36781244</v>
      </c>
      <c r="H102" s="40"/>
      <c r="I102" s="10"/>
    </row>
    <row r="103" spans="1:9" ht="24.95" customHeight="1">
      <c r="A103" s="85" t="s">
        <v>89</v>
      </c>
      <c r="B103" s="44"/>
      <c r="C103" s="130">
        <v>4788853</v>
      </c>
      <c r="D103" s="96">
        <v>3515092</v>
      </c>
      <c r="E103" s="53">
        <f t="shared" si="11"/>
        <v>8303945</v>
      </c>
      <c r="F103" s="96">
        <v>4788853</v>
      </c>
      <c r="G103" s="39">
        <f t="shared" si="12"/>
        <v>3515092</v>
      </c>
      <c r="H103" s="40"/>
      <c r="I103" s="10"/>
    </row>
    <row r="104" spans="1:9" ht="24.95" customHeight="1">
      <c r="A104" s="85" t="s">
        <v>385</v>
      </c>
      <c r="B104" s="44"/>
      <c r="C104" s="130"/>
      <c r="D104" s="96">
        <v>250000</v>
      </c>
      <c r="E104" s="53">
        <f>C104+D104</f>
        <v>250000</v>
      </c>
      <c r="F104" s="96"/>
      <c r="G104" s="39">
        <f>E104-F104</f>
        <v>250000</v>
      </c>
      <c r="H104" s="40"/>
      <c r="I104" s="10"/>
    </row>
    <row r="105" spans="1:9" ht="24.95" customHeight="1">
      <c r="A105" s="84" t="s">
        <v>91</v>
      </c>
      <c r="B105" s="7" t="s">
        <v>189</v>
      </c>
      <c r="C105" s="40">
        <f>SUM(C106:C118)</f>
        <v>87896417.229999989</v>
      </c>
      <c r="D105" s="40">
        <f t="shared" ref="D105:G105" si="13">SUM(D106:D118)</f>
        <v>14029366</v>
      </c>
      <c r="E105" s="40">
        <f t="shared" si="13"/>
        <v>101925783.22999999</v>
      </c>
      <c r="F105" s="40">
        <f t="shared" si="13"/>
        <v>13350431.73</v>
      </c>
      <c r="G105" s="40">
        <f t="shared" si="13"/>
        <v>88575351.5</v>
      </c>
      <c r="H105" s="40">
        <f>SUM(G106:G118)</f>
        <v>88575351.5</v>
      </c>
      <c r="I105" s="10"/>
    </row>
    <row r="106" spans="1:9" ht="24.95" customHeight="1">
      <c r="A106" s="88" t="s">
        <v>93</v>
      </c>
      <c r="B106" s="47"/>
      <c r="C106" s="130">
        <v>1861164</v>
      </c>
      <c r="D106" s="96">
        <v>654439</v>
      </c>
      <c r="E106" s="53">
        <f t="shared" ref="E106:E117" si="14">D106+C106</f>
        <v>2515603</v>
      </c>
      <c r="F106" s="96">
        <v>657078</v>
      </c>
      <c r="G106" s="39">
        <f t="shared" ref="G106:G117" si="15">E106-F106</f>
        <v>1858525</v>
      </c>
      <c r="H106" s="40"/>
      <c r="I106" s="10"/>
    </row>
    <row r="107" spans="1:9" ht="24.95" customHeight="1">
      <c r="A107" s="88" t="s">
        <v>95</v>
      </c>
      <c r="B107" s="47"/>
      <c r="C107" s="130">
        <v>14770721</v>
      </c>
      <c r="D107" s="96">
        <v>3216671</v>
      </c>
      <c r="E107" s="53">
        <f t="shared" si="14"/>
        <v>17987392</v>
      </c>
      <c r="F107" s="96">
        <v>2208845</v>
      </c>
      <c r="G107" s="39">
        <f t="shared" si="15"/>
        <v>15778547</v>
      </c>
      <c r="H107" s="40"/>
      <c r="I107" s="10"/>
    </row>
    <row r="108" spans="1:9" ht="24.95" customHeight="1">
      <c r="A108" s="88" t="s">
        <v>184</v>
      </c>
      <c r="B108" s="47"/>
      <c r="C108" s="130">
        <v>4879095</v>
      </c>
      <c r="D108" s="96">
        <v>1695829</v>
      </c>
      <c r="E108" s="53">
        <f t="shared" si="14"/>
        <v>6574924</v>
      </c>
      <c r="F108" s="96">
        <v>1509468</v>
      </c>
      <c r="G108" s="39">
        <f t="shared" si="15"/>
        <v>5065456</v>
      </c>
      <c r="H108" s="40"/>
      <c r="I108" s="10"/>
    </row>
    <row r="109" spans="1:9" ht="24.95" customHeight="1">
      <c r="A109" s="88" t="s">
        <v>101</v>
      </c>
      <c r="B109" s="95"/>
      <c r="C109" s="130">
        <v>1170960</v>
      </c>
      <c r="D109" s="39">
        <v>860650</v>
      </c>
      <c r="E109" s="39">
        <f t="shared" si="14"/>
        <v>2031610</v>
      </c>
      <c r="F109" s="39">
        <v>975394</v>
      </c>
      <c r="G109" s="39">
        <f t="shared" si="15"/>
        <v>1056216</v>
      </c>
      <c r="H109" s="95"/>
      <c r="I109" s="10"/>
    </row>
    <row r="110" spans="1:9" ht="24.95" customHeight="1">
      <c r="A110" s="88" t="s">
        <v>102</v>
      </c>
      <c r="B110" s="95"/>
      <c r="C110" s="130">
        <v>184570</v>
      </c>
      <c r="D110" s="39">
        <v>560000</v>
      </c>
      <c r="E110" s="39">
        <f t="shared" si="14"/>
        <v>744570</v>
      </c>
      <c r="F110" s="39">
        <v>495870</v>
      </c>
      <c r="G110" s="39">
        <f t="shared" si="15"/>
        <v>248700</v>
      </c>
      <c r="H110" s="95"/>
      <c r="I110" s="10"/>
    </row>
    <row r="111" spans="1:9" ht="24.95" customHeight="1">
      <c r="A111" s="88" t="s">
        <v>103</v>
      </c>
      <c r="B111" s="47"/>
      <c r="C111" s="130">
        <v>0</v>
      </c>
      <c r="D111" s="96"/>
      <c r="E111" s="53">
        <f t="shared" ref="E111:E116" si="16">D111+C111</f>
        <v>0</v>
      </c>
      <c r="F111" s="96"/>
      <c r="G111" s="39">
        <f t="shared" ref="G111:G116" si="17">E111-F111</f>
        <v>0</v>
      </c>
      <c r="H111" s="40"/>
      <c r="I111" s="10"/>
    </row>
    <row r="112" spans="1:9" ht="24.95" customHeight="1">
      <c r="A112" s="88" t="s">
        <v>105</v>
      </c>
      <c r="B112" s="47"/>
      <c r="C112" s="130">
        <v>117500</v>
      </c>
      <c r="D112" s="96"/>
      <c r="E112" s="53">
        <f t="shared" si="16"/>
        <v>117500</v>
      </c>
      <c r="F112" s="96">
        <v>100000</v>
      </c>
      <c r="G112" s="39">
        <f t="shared" si="17"/>
        <v>17500</v>
      </c>
      <c r="H112" s="40"/>
      <c r="I112" s="10"/>
    </row>
    <row r="113" spans="1:9" ht="24.95" customHeight="1">
      <c r="A113" s="88" t="s">
        <v>106</v>
      </c>
      <c r="B113" s="47"/>
      <c r="C113" s="130">
        <v>5393495</v>
      </c>
      <c r="D113" s="96">
        <v>3023005</v>
      </c>
      <c r="E113" s="53">
        <f t="shared" si="16"/>
        <v>8416500</v>
      </c>
      <c r="F113" s="96">
        <v>2144308</v>
      </c>
      <c r="G113" s="46">
        <f t="shared" si="17"/>
        <v>6272192</v>
      </c>
      <c r="H113" s="40"/>
      <c r="I113" s="10"/>
    </row>
    <row r="114" spans="1:9" ht="24.95" customHeight="1">
      <c r="A114" s="88" t="s">
        <v>107</v>
      </c>
      <c r="B114" s="47"/>
      <c r="C114" s="130">
        <v>5031972.229999993</v>
      </c>
      <c r="D114" s="96">
        <v>2907520</v>
      </c>
      <c r="E114" s="53">
        <f t="shared" si="16"/>
        <v>7939492.229999993</v>
      </c>
      <c r="F114" s="96">
        <v>4193389.73</v>
      </c>
      <c r="G114" s="46">
        <f t="shared" si="17"/>
        <v>3746102.499999993</v>
      </c>
      <c r="H114" s="40"/>
      <c r="I114" s="10"/>
    </row>
    <row r="115" spans="1:9" ht="24.95" customHeight="1">
      <c r="A115" s="88" t="s">
        <v>108</v>
      </c>
      <c r="B115" s="47"/>
      <c r="C115" s="130">
        <v>96142</v>
      </c>
      <c r="D115" s="96">
        <v>757726</v>
      </c>
      <c r="E115" s="53">
        <f t="shared" si="16"/>
        <v>853868</v>
      </c>
      <c r="F115" s="96">
        <v>762597</v>
      </c>
      <c r="G115" s="39">
        <f t="shared" si="17"/>
        <v>91271</v>
      </c>
      <c r="H115" s="40"/>
      <c r="I115" s="10"/>
    </row>
    <row r="116" spans="1:9" ht="24.95" customHeight="1">
      <c r="A116" s="88" t="s">
        <v>209</v>
      </c>
      <c r="B116" s="47"/>
      <c r="C116" s="130">
        <v>47982</v>
      </c>
      <c r="D116" s="96"/>
      <c r="E116" s="53">
        <f t="shared" si="16"/>
        <v>47982</v>
      </c>
      <c r="F116" s="96">
        <v>4620</v>
      </c>
      <c r="G116" s="39">
        <f t="shared" si="17"/>
        <v>43362</v>
      </c>
      <c r="H116" s="40"/>
      <c r="I116" s="10"/>
    </row>
    <row r="117" spans="1:9" ht="24.95" customHeight="1">
      <c r="A117" s="88" t="s">
        <v>185</v>
      </c>
      <c r="B117" s="47"/>
      <c r="C117" s="130">
        <v>1234190</v>
      </c>
      <c r="D117" s="96">
        <v>353526</v>
      </c>
      <c r="E117" s="53">
        <f t="shared" si="14"/>
        <v>1587716</v>
      </c>
      <c r="F117" s="96">
        <v>298862</v>
      </c>
      <c r="G117" s="39">
        <f t="shared" si="15"/>
        <v>1288854</v>
      </c>
      <c r="H117" s="40"/>
      <c r="I117" s="10"/>
    </row>
    <row r="118" spans="1:9" ht="24.95" customHeight="1">
      <c r="A118" s="85" t="s">
        <v>186</v>
      </c>
      <c r="B118" s="44"/>
      <c r="C118" s="130">
        <v>53108626</v>
      </c>
      <c r="D118" s="96"/>
      <c r="E118" s="53">
        <f>D118+C118</f>
        <v>53108626</v>
      </c>
      <c r="F118" s="96"/>
      <c r="G118" s="39">
        <f>E118-F118</f>
        <v>53108626</v>
      </c>
      <c r="H118" s="40"/>
      <c r="I118" s="10"/>
    </row>
    <row r="119" spans="1:9" ht="24.95" customHeight="1">
      <c r="A119" s="84" t="s">
        <v>115</v>
      </c>
      <c r="B119" s="7" t="s">
        <v>190</v>
      </c>
      <c r="C119" s="40">
        <f>SUM(C120:C122)</f>
        <v>68981295.180000037</v>
      </c>
      <c r="D119" s="40">
        <f t="shared" ref="D119:G119" si="18">SUM(D120:D122)</f>
        <v>181413324.83000001</v>
      </c>
      <c r="E119" s="40">
        <f t="shared" si="18"/>
        <v>250394620.01000005</v>
      </c>
      <c r="F119" s="40">
        <f t="shared" si="18"/>
        <v>148183108.47</v>
      </c>
      <c r="G119" s="40">
        <f t="shared" si="18"/>
        <v>102211511.54000005</v>
      </c>
      <c r="H119" s="40">
        <f>SUM(G120:G122)</f>
        <v>102211511.54000005</v>
      </c>
      <c r="I119" s="10"/>
    </row>
    <row r="120" spans="1:9" ht="24.95" customHeight="1">
      <c r="A120" s="41" t="s">
        <v>188</v>
      </c>
      <c r="B120" s="42"/>
      <c r="C120" s="130">
        <v>58427510.990000039</v>
      </c>
      <c r="D120" s="96">
        <v>181413324.83000001</v>
      </c>
      <c r="E120" s="53">
        <f>D120+C120</f>
        <v>239840835.82000005</v>
      </c>
      <c r="F120" s="96">
        <v>148183108.47</v>
      </c>
      <c r="G120" s="39">
        <f>E120-F120</f>
        <v>91657727.350000054</v>
      </c>
      <c r="H120" s="40"/>
      <c r="I120" s="10"/>
    </row>
    <row r="121" spans="1:9" ht="24.95" customHeight="1">
      <c r="A121" s="41" t="s">
        <v>116</v>
      </c>
      <c r="B121" s="42"/>
      <c r="C121" s="130">
        <v>8674799.3699999992</v>
      </c>
      <c r="D121" s="96"/>
      <c r="E121" s="53">
        <f>D121+C121</f>
        <v>8674799.3699999992</v>
      </c>
      <c r="F121" s="96"/>
      <c r="G121" s="39">
        <f>E121-F121</f>
        <v>8674799.3699999992</v>
      </c>
      <c r="H121" s="40"/>
      <c r="I121" s="10"/>
    </row>
    <row r="122" spans="1:9" ht="24.95" customHeight="1">
      <c r="A122" s="41" t="s">
        <v>117</v>
      </c>
      <c r="B122" s="42"/>
      <c r="C122" s="130">
        <v>1878984.8199999998</v>
      </c>
      <c r="D122" s="96"/>
      <c r="E122" s="53">
        <f>D122+C122</f>
        <v>1878984.8199999998</v>
      </c>
      <c r="F122" s="96"/>
      <c r="G122" s="39">
        <f>E122-F122</f>
        <v>1878984.8199999998</v>
      </c>
      <c r="H122" s="40"/>
      <c r="I122" s="10"/>
    </row>
    <row r="123" spans="1:9" ht="24.95" customHeight="1">
      <c r="A123" s="84" t="s">
        <v>118</v>
      </c>
      <c r="B123" s="7" t="s">
        <v>213</v>
      </c>
      <c r="C123" s="40">
        <f>SUM(C124:C130)</f>
        <v>22462867.199999999</v>
      </c>
      <c r="D123" s="40">
        <f t="shared" ref="D123:G123" si="19">SUM(D124:D130)</f>
        <v>0</v>
      </c>
      <c r="E123" s="40">
        <f t="shared" si="19"/>
        <v>22462867.199999999</v>
      </c>
      <c r="F123" s="40">
        <f t="shared" si="19"/>
        <v>22462867.199999999</v>
      </c>
      <c r="G123" s="40">
        <f t="shared" si="19"/>
        <v>0</v>
      </c>
      <c r="H123" s="40">
        <f>SUM(G124:G130)</f>
        <v>0</v>
      </c>
      <c r="I123" s="10"/>
    </row>
    <row r="124" spans="1:9" ht="24.95" customHeight="1">
      <c r="A124" s="85" t="s">
        <v>119</v>
      </c>
      <c r="B124" s="44"/>
      <c r="C124" s="130">
        <v>10964126.219999999</v>
      </c>
      <c r="D124" s="96"/>
      <c r="E124" s="53">
        <f>D124+C124</f>
        <v>10964126.219999999</v>
      </c>
      <c r="F124" s="96">
        <v>10964126.220000001</v>
      </c>
      <c r="G124" s="39">
        <f>E124-F124</f>
        <v>0</v>
      </c>
      <c r="H124" s="40"/>
      <c r="I124" s="10"/>
    </row>
    <row r="125" spans="1:9" ht="24.95" customHeight="1">
      <c r="A125" s="85" t="s">
        <v>120</v>
      </c>
      <c r="B125" s="44"/>
      <c r="C125" s="130">
        <v>772285.43999999994</v>
      </c>
      <c r="D125" s="96"/>
      <c r="E125" s="53">
        <f>D125+C125</f>
        <v>772285.43999999994</v>
      </c>
      <c r="F125" s="96">
        <v>772285.43999999994</v>
      </c>
      <c r="G125" s="39">
        <f>E125-F125</f>
        <v>0</v>
      </c>
      <c r="H125" s="40"/>
      <c r="I125" s="10"/>
    </row>
    <row r="126" spans="1:9" ht="24.95" customHeight="1">
      <c r="A126" s="85" t="s">
        <v>121</v>
      </c>
      <c r="B126" s="95"/>
      <c r="C126" s="130">
        <v>2680683.54</v>
      </c>
      <c r="D126" s="109"/>
      <c r="E126" s="109">
        <f>D126+C126</f>
        <v>2680683.54</v>
      </c>
      <c r="F126" s="109">
        <v>2680683.54</v>
      </c>
      <c r="G126" s="109">
        <f t="shared" ref="G126:G132" si="20">E126-F126</f>
        <v>0</v>
      </c>
      <c r="H126" s="95"/>
      <c r="I126" s="10"/>
    </row>
    <row r="127" spans="1:9" ht="24.95" customHeight="1">
      <c r="A127" s="85" t="s">
        <v>122</v>
      </c>
      <c r="B127" s="95"/>
      <c r="C127" s="130">
        <v>6405371</v>
      </c>
      <c r="D127" s="109"/>
      <c r="E127" s="109">
        <f t="shared" ref="E127:E130" si="21">D127+C127</f>
        <v>6405371</v>
      </c>
      <c r="F127" s="109">
        <v>6405371</v>
      </c>
      <c r="G127" s="109">
        <f t="shared" si="20"/>
        <v>0</v>
      </c>
      <c r="H127" s="95"/>
      <c r="I127" s="10"/>
    </row>
    <row r="128" spans="1:9" ht="24.95" customHeight="1">
      <c r="A128" s="85" t="s">
        <v>210</v>
      </c>
      <c r="B128" s="44"/>
      <c r="C128" s="130">
        <v>0</v>
      </c>
      <c r="D128" s="96"/>
      <c r="E128" s="53">
        <f t="shared" si="21"/>
        <v>0</v>
      </c>
      <c r="F128" s="96"/>
      <c r="G128" s="39">
        <f t="shared" si="20"/>
        <v>0</v>
      </c>
      <c r="H128" s="40"/>
      <c r="I128" s="10"/>
    </row>
    <row r="129" spans="1:9" ht="24.95" customHeight="1">
      <c r="A129" s="85" t="s">
        <v>211</v>
      </c>
      <c r="B129" s="44"/>
      <c r="C129" s="130">
        <v>1622091</v>
      </c>
      <c r="D129" s="96"/>
      <c r="E129" s="53">
        <f t="shared" si="21"/>
        <v>1622091</v>
      </c>
      <c r="F129" s="96">
        <v>1622091</v>
      </c>
      <c r="G129" s="39">
        <f t="shared" si="20"/>
        <v>0</v>
      </c>
      <c r="H129" s="40"/>
      <c r="I129" s="10"/>
    </row>
    <row r="130" spans="1:9" ht="24.95" customHeight="1">
      <c r="A130" s="52" t="s">
        <v>229</v>
      </c>
      <c r="B130" s="44"/>
      <c r="C130" s="130">
        <v>18310</v>
      </c>
      <c r="D130" s="96"/>
      <c r="E130" s="53">
        <f t="shared" si="21"/>
        <v>18310</v>
      </c>
      <c r="F130" s="96">
        <v>18310</v>
      </c>
      <c r="G130" s="39">
        <f t="shared" si="20"/>
        <v>0</v>
      </c>
      <c r="H130" s="40"/>
      <c r="I130" s="10"/>
    </row>
    <row r="131" spans="1:9" ht="24.95" customHeight="1">
      <c r="A131" s="84" t="s">
        <v>124</v>
      </c>
      <c r="B131" s="7" t="s">
        <v>214</v>
      </c>
      <c r="C131" s="40">
        <f>SUM(C132:C179)</f>
        <v>510399719.38999981</v>
      </c>
      <c r="D131" s="40">
        <f t="shared" ref="D131:G131" si="22">SUM(D132:D179)</f>
        <v>260473794.40999994</v>
      </c>
      <c r="E131" s="40">
        <f t="shared" si="22"/>
        <v>770873513.80000019</v>
      </c>
      <c r="F131" s="40">
        <f t="shared" si="22"/>
        <v>110974277.58999999</v>
      </c>
      <c r="G131" s="40">
        <f t="shared" si="22"/>
        <v>659899236.20999992</v>
      </c>
      <c r="H131" s="40">
        <f>SUM(G132:G179)</f>
        <v>659899236.20999992</v>
      </c>
      <c r="I131" s="10"/>
    </row>
    <row r="132" spans="1:9" ht="24.95" customHeight="1">
      <c r="A132" s="85" t="s">
        <v>125</v>
      </c>
      <c r="B132" s="44"/>
      <c r="C132" s="130">
        <v>1596965.2400000002</v>
      </c>
      <c r="D132" s="96"/>
      <c r="E132" s="53">
        <f t="shared" ref="E132:E179" si="23">D132+C132</f>
        <v>1596965.2400000002</v>
      </c>
      <c r="F132" s="96">
        <v>895773.63</v>
      </c>
      <c r="G132" s="39">
        <f t="shared" si="20"/>
        <v>701191.61000000022</v>
      </c>
      <c r="H132" s="40"/>
      <c r="I132" s="10"/>
    </row>
    <row r="133" spans="1:9" ht="24.95" customHeight="1">
      <c r="A133" s="85" t="s">
        <v>191</v>
      </c>
      <c r="B133" s="44"/>
      <c r="C133" s="130">
        <v>87984232.390000001</v>
      </c>
      <c r="D133" s="96">
        <v>47521431</v>
      </c>
      <c r="E133" s="53">
        <f t="shared" si="23"/>
        <v>135505663.38999999</v>
      </c>
      <c r="F133" s="96">
        <v>15625015.34</v>
      </c>
      <c r="G133" s="39">
        <f t="shared" ref="G133:G147" si="24">E133-F133</f>
        <v>119880648.04999998</v>
      </c>
      <c r="H133" s="40"/>
      <c r="I133" s="10"/>
    </row>
    <row r="134" spans="1:9" ht="24.95" customHeight="1">
      <c r="A134" s="41" t="s">
        <v>127</v>
      </c>
      <c r="B134" s="42"/>
      <c r="C134" s="130">
        <v>159166721.47999993</v>
      </c>
      <c r="D134" s="96">
        <v>54162806</v>
      </c>
      <c r="E134" s="53">
        <f t="shared" si="23"/>
        <v>213329527.47999993</v>
      </c>
      <c r="F134" s="96">
        <v>4751856.8899999997</v>
      </c>
      <c r="G134" s="39">
        <f t="shared" si="24"/>
        <v>208577670.58999994</v>
      </c>
      <c r="H134" s="40"/>
      <c r="I134" s="10"/>
    </row>
    <row r="135" spans="1:9" ht="24.95" customHeight="1">
      <c r="A135" s="135" t="s">
        <v>344</v>
      </c>
      <c r="B135" s="42"/>
      <c r="C135" s="130">
        <v>1420655.86</v>
      </c>
      <c r="D135" s="96">
        <v>8729109.1500000004</v>
      </c>
      <c r="E135" s="53">
        <f t="shared" si="23"/>
        <v>10149765.01</v>
      </c>
      <c r="F135" s="96">
        <v>1894283.39</v>
      </c>
      <c r="G135" s="39">
        <f t="shared" si="24"/>
        <v>8255481.6200000001</v>
      </c>
      <c r="H135" s="40"/>
      <c r="I135" s="10"/>
    </row>
    <row r="136" spans="1:9" ht="24.95" customHeight="1">
      <c r="A136" s="135" t="s">
        <v>345</v>
      </c>
      <c r="B136" s="42"/>
      <c r="C136" s="130">
        <v>2693474.72</v>
      </c>
      <c r="D136" s="96">
        <v>5626321.5199999996</v>
      </c>
      <c r="E136" s="53">
        <f t="shared" si="23"/>
        <v>8319796.2400000002</v>
      </c>
      <c r="F136" s="96">
        <v>3427716.31</v>
      </c>
      <c r="G136" s="39">
        <f t="shared" si="24"/>
        <v>4892079.93</v>
      </c>
      <c r="H136" s="40"/>
      <c r="I136" s="10"/>
    </row>
    <row r="137" spans="1:9" ht="24.95" customHeight="1">
      <c r="A137" s="135" t="s">
        <v>346</v>
      </c>
      <c r="B137" s="42"/>
      <c r="C137" s="130">
        <v>5203342.25</v>
      </c>
      <c r="D137" s="96">
        <v>10379054.390000001</v>
      </c>
      <c r="E137" s="53">
        <f t="shared" si="23"/>
        <v>15582396.640000001</v>
      </c>
      <c r="F137" s="96">
        <v>3044493.72</v>
      </c>
      <c r="G137" s="39">
        <f t="shared" si="24"/>
        <v>12537902.92</v>
      </c>
      <c r="H137" s="40"/>
      <c r="I137" s="10"/>
    </row>
    <row r="138" spans="1:9" ht="24.95" customHeight="1">
      <c r="A138" s="135" t="s">
        <v>347</v>
      </c>
      <c r="B138" s="42"/>
      <c r="C138" s="130">
        <v>4340972.07</v>
      </c>
      <c r="D138" s="96">
        <v>12750375.67</v>
      </c>
      <c r="E138" s="53">
        <f t="shared" si="23"/>
        <v>17091347.740000002</v>
      </c>
      <c r="F138" s="96">
        <v>3639830.75</v>
      </c>
      <c r="G138" s="39">
        <f t="shared" si="24"/>
        <v>13451516.990000002</v>
      </c>
      <c r="H138" s="40"/>
      <c r="I138" s="10"/>
    </row>
    <row r="139" spans="1:9" ht="24.95" customHeight="1">
      <c r="A139" s="135" t="s">
        <v>348</v>
      </c>
      <c r="B139" s="42"/>
      <c r="C139" s="130">
        <v>4187473.34</v>
      </c>
      <c r="D139" s="96">
        <v>11703980.18</v>
      </c>
      <c r="E139" s="53">
        <f t="shared" si="23"/>
        <v>15891453.52</v>
      </c>
      <c r="F139" s="96">
        <v>6408446.75</v>
      </c>
      <c r="G139" s="39">
        <f t="shared" si="24"/>
        <v>9483006.7699999996</v>
      </c>
      <c r="H139" s="40"/>
      <c r="I139" s="10"/>
    </row>
    <row r="140" spans="1:9" ht="24.95" customHeight="1">
      <c r="A140" s="135" t="s">
        <v>349</v>
      </c>
      <c r="B140" s="42"/>
      <c r="C140" s="130">
        <v>3124444.99</v>
      </c>
      <c r="D140" s="96">
        <v>8937173.2300000004</v>
      </c>
      <c r="E140" s="53">
        <f t="shared" si="23"/>
        <v>12061618.220000001</v>
      </c>
      <c r="F140" s="96">
        <v>5920956.0199999996</v>
      </c>
      <c r="G140" s="39">
        <f t="shared" si="24"/>
        <v>6140662.2000000011</v>
      </c>
      <c r="H140" s="40"/>
      <c r="I140" s="10"/>
    </row>
    <row r="141" spans="1:9" ht="24.95" customHeight="1">
      <c r="A141" s="135" t="s">
        <v>350</v>
      </c>
      <c r="B141" s="42"/>
      <c r="C141" s="130">
        <v>2085617.09</v>
      </c>
      <c r="D141" s="96">
        <v>2725273.24</v>
      </c>
      <c r="E141" s="53">
        <f t="shared" si="23"/>
        <v>4810890.33</v>
      </c>
      <c r="F141" s="96">
        <v>2042107.19</v>
      </c>
      <c r="G141" s="39">
        <f t="shared" si="24"/>
        <v>2768783.14</v>
      </c>
      <c r="H141" s="40"/>
      <c r="I141" s="10"/>
    </row>
    <row r="142" spans="1:9" ht="24.95" customHeight="1">
      <c r="A142" s="135" t="s">
        <v>351</v>
      </c>
      <c r="B142" s="42"/>
      <c r="C142" s="130">
        <v>6073906.79</v>
      </c>
      <c r="D142" s="96">
        <v>18101073.07</v>
      </c>
      <c r="E142" s="53">
        <f t="shared" si="23"/>
        <v>24174979.859999999</v>
      </c>
      <c r="F142" s="96">
        <v>4500182.3600000003</v>
      </c>
      <c r="G142" s="39">
        <f t="shared" si="24"/>
        <v>19674797.5</v>
      </c>
      <c r="H142" s="40"/>
      <c r="I142" s="10"/>
    </row>
    <row r="143" spans="1:9" ht="24.95" customHeight="1">
      <c r="A143" s="135" t="s">
        <v>352</v>
      </c>
      <c r="B143" s="42"/>
      <c r="C143" s="130">
        <v>2997929.02</v>
      </c>
      <c r="D143" s="96">
        <v>7584876.3600000003</v>
      </c>
      <c r="E143" s="53">
        <f t="shared" si="23"/>
        <v>10582805.380000001</v>
      </c>
      <c r="F143" s="96">
        <v>757922.76</v>
      </c>
      <c r="G143" s="39">
        <f t="shared" si="24"/>
        <v>9824882.620000001</v>
      </c>
      <c r="H143" s="40"/>
      <c r="I143" s="10"/>
    </row>
    <row r="144" spans="1:9" ht="24.95" customHeight="1">
      <c r="A144" s="135" t="s">
        <v>353</v>
      </c>
      <c r="B144" s="42"/>
      <c r="C144" s="130">
        <v>63276.5</v>
      </c>
      <c r="D144" s="96">
        <v>6498040.7599999998</v>
      </c>
      <c r="E144" s="53">
        <f t="shared" si="23"/>
        <v>6561317.2599999998</v>
      </c>
      <c r="F144" s="96">
        <v>2016945.83</v>
      </c>
      <c r="G144" s="39">
        <f t="shared" si="24"/>
        <v>4544371.43</v>
      </c>
      <c r="H144" s="40"/>
      <c r="I144" s="10"/>
    </row>
    <row r="145" spans="1:9" ht="24.95" customHeight="1">
      <c r="A145" s="135" t="s">
        <v>354</v>
      </c>
      <c r="B145" s="42"/>
      <c r="C145" s="130">
        <v>2794706.12</v>
      </c>
      <c r="D145" s="96">
        <v>12004012.4</v>
      </c>
      <c r="E145" s="53">
        <f t="shared" si="23"/>
        <v>14798718.52</v>
      </c>
      <c r="F145" s="96">
        <v>3644239.78</v>
      </c>
      <c r="G145" s="39">
        <f t="shared" si="24"/>
        <v>11154478.74</v>
      </c>
      <c r="H145" s="40"/>
      <c r="I145" s="10"/>
    </row>
    <row r="146" spans="1:9" ht="24.95" customHeight="1">
      <c r="A146" s="135" t="s">
        <v>386</v>
      </c>
      <c r="B146" s="42"/>
      <c r="C146" s="130"/>
      <c r="D146" s="96">
        <v>71369.509999999995</v>
      </c>
      <c r="E146" s="53">
        <f>C146+D146</f>
        <v>71369.509999999995</v>
      </c>
      <c r="F146" s="96"/>
      <c r="G146" s="39">
        <f>E146-F146</f>
        <v>71369.509999999995</v>
      </c>
      <c r="H146" s="40"/>
      <c r="I146" s="10"/>
    </row>
    <row r="147" spans="1:9" ht="24.95" customHeight="1">
      <c r="A147" s="135" t="s">
        <v>355</v>
      </c>
      <c r="B147" s="42"/>
      <c r="C147" s="130">
        <v>1483788.19</v>
      </c>
      <c r="D147" s="96">
        <v>8090780.8799999999</v>
      </c>
      <c r="E147" s="53">
        <f t="shared" si="23"/>
        <v>9574569.0700000003</v>
      </c>
      <c r="F147" s="96">
        <v>3063989.97</v>
      </c>
      <c r="G147" s="39">
        <f t="shared" si="24"/>
        <v>6510579.0999999996</v>
      </c>
      <c r="H147" s="40"/>
      <c r="I147" s="10"/>
    </row>
    <row r="148" spans="1:9" ht="24.95" customHeight="1">
      <c r="A148" s="41" t="s">
        <v>289</v>
      </c>
      <c r="B148" s="42"/>
      <c r="C148" s="130">
        <v>40209</v>
      </c>
      <c r="D148" s="96"/>
      <c r="E148" s="53">
        <f t="shared" ref="E148" si="25">D148+C148</f>
        <v>40209</v>
      </c>
      <c r="F148" s="96"/>
      <c r="G148" s="39">
        <f t="shared" ref="G148" si="26">E148-F148</f>
        <v>40209</v>
      </c>
      <c r="H148" s="40"/>
      <c r="I148" s="10"/>
    </row>
    <row r="149" spans="1:9" ht="24.95" customHeight="1">
      <c r="A149" s="41" t="s">
        <v>250</v>
      </c>
      <c r="B149" s="42"/>
      <c r="C149" s="130">
        <v>604180.59000000008</v>
      </c>
      <c r="D149" s="96">
        <v>706778.33</v>
      </c>
      <c r="E149" s="53">
        <f t="shared" si="23"/>
        <v>1310958.92</v>
      </c>
      <c r="F149" s="96">
        <v>746978.79</v>
      </c>
      <c r="G149" s="39">
        <f t="shared" ref="G149:G159" si="27">E149-F149</f>
        <v>563980.12999999989</v>
      </c>
      <c r="H149" s="40"/>
      <c r="I149" s="10"/>
    </row>
    <row r="150" spans="1:9" ht="24.95" customHeight="1">
      <c r="A150" s="41" t="s">
        <v>267</v>
      </c>
      <c r="B150" s="42"/>
      <c r="C150" s="130">
        <v>24135783.329999998</v>
      </c>
      <c r="D150" s="96">
        <v>266577.75</v>
      </c>
      <c r="E150" s="53">
        <f t="shared" ref="E150:E159" si="28">D150+C150</f>
        <v>24402361.079999998</v>
      </c>
      <c r="F150" s="96">
        <v>6142709.2199999997</v>
      </c>
      <c r="G150" s="39">
        <f t="shared" si="27"/>
        <v>18259651.859999999</v>
      </c>
      <c r="H150" s="40"/>
      <c r="I150" s="10"/>
    </row>
    <row r="151" spans="1:9" ht="24.95" customHeight="1">
      <c r="A151" s="41" t="s">
        <v>291</v>
      </c>
      <c r="B151" s="42"/>
      <c r="C151" s="130">
        <v>12265695.740000004</v>
      </c>
      <c r="D151" s="96"/>
      <c r="E151" s="53">
        <f t="shared" si="28"/>
        <v>12265695.740000004</v>
      </c>
      <c r="F151" s="96"/>
      <c r="G151" s="39">
        <f t="shared" si="27"/>
        <v>12265695.740000004</v>
      </c>
      <c r="H151" s="40"/>
      <c r="I151" s="10"/>
    </row>
    <row r="152" spans="1:9" ht="24.95" customHeight="1">
      <c r="A152" s="41" t="s">
        <v>301</v>
      </c>
      <c r="B152" s="42"/>
      <c r="C152" s="130">
        <v>16410926.26</v>
      </c>
      <c r="D152" s="96"/>
      <c r="E152" s="53">
        <f t="shared" si="28"/>
        <v>16410926.26</v>
      </c>
      <c r="F152" s="96"/>
      <c r="G152" s="39">
        <f t="shared" si="27"/>
        <v>16410926.26</v>
      </c>
      <c r="H152" s="40"/>
      <c r="I152" s="10"/>
    </row>
    <row r="153" spans="1:9" ht="24.95" customHeight="1">
      <c r="A153" s="41" t="s">
        <v>331</v>
      </c>
      <c r="B153" s="42"/>
      <c r="C153" s="130">
        <v>154504.99</v>
      </c>
      <c r="D153" s="96">
        <v>20098427.469999999</v>
      </c>
      <c r="E153" s="53">
        <f t="shared" si="28"/>
        <v>20252932.459999997</v>
      </c>
      <c r="F153" s="96"/>
      <c r="G153" s="39">
        <f t="shared" si="27"/>
        <v>20252932.459999997</v>
      </c>
      <c r="H153" s="40"/>
      <c r="I153" s="10"/>
    </row>
    <row r="154" spans="1:9" ht="24.95" customHeight="1">
      <c r="A154" s="41" t="s">
        <v>292</v>
      </c>
      <c r="B154" s="42"/>
      <c r="C154" s="130">
        <v>1254331.78</v>
      </c>
      <c r="D154" s="96"/>
      <c r="E154" s="53">
        <f t="shared" si="28"/>
        <v>1254331.78</v>
      </c>
      <c r="F154" s="96"/>
      <c r="G154" s="39">
        <f t="shared" si="27"/>
        <v>1254331.78</v>
      </c>
      <c r="H154" s="40"/>
      <c r="I154" s="10"/>
    </row>
    <row r="155" spans="1:9" ht="24.95" customHeight="1">
      <c r="A155" s="41" t="s">
        <v>303</v>
      </c>
      <c r="B155" s="42"/>
      <c r="C155" s="130">
        <v>28424286.120000001</v>
      </c>
      <c r="D155" s="96">
        <v>16589824.23</v>
      </c>
      <c r="E155" s="53">
        <f t="shared" si="28"/>
        <v>45014110.350000001</v>
      </c>
      <c r="F155" s="96">
        <v>1190541.81</v>
      </c>
      <c r="G155" s="39">
        <f t="shared" si="27"/>
        <v>43823568.539999999</v>
      </c>
      <c r="H155" s="40"/>
      <c r="I155" s="10"/>
    </row>
    <row r="156" spans="1:9" ht="24.95" customHeight="1">
      <c r="A156" s="41" t="s">
        <v>272</v>
      </c>
      <c r="B156" s="42"/>
      <c r="C156" s="130">
        <v>4907416.3099999996</v>
      </c>
      <c r="D156" s="96">
        <v>1857</v>
      </c>
      <c r="E156" s="53">
        <f t="shared" si="28"/>
        <v>4909273.3099999996</v>
      </c>
      <c r="F156" s="96">
        <v>1531383.5</v>
      </c>
      <c r="G156" s="39">
        <f t="shared" si="27"/>
        <v>3377889.8099999996</v>
      </c>
      <c r="H156" s="40"/>
      <c r="I156" s="10"/>
    </row>
    <row r="157" spans="1:9" ht="24.95" customHeight="1">
      <c r="A157" s="41" t="s">
        <v>293</v>
      </c>
      <c r="B157" s="42"/>
      <c r="C157" s="130">
        <v>8861850.8100000024</v>
      </c>
      <c r="D157" s="96">
        <v>29983.38</v>
      </c>
      <c r="E157" s="53">
        <f t="shared" si="28"/>
        <v>8891834.1900000032</v>
      </c>
      <c r="F157" s="96">
        <v>7036044.2800000003</v>
      </c>
      <c r="G157" s="39">
        <f t="shared" si="27"/>
        <v>1855789.9100000029</v>
      </c>
      <c r="H157" s="40"/>
      <c r="I157" s="10"/>
    </row>
    <row r="158" spans="1:9" ht="24.95" customHeight="1">
      <c r="A158" s="41" t="s">
        <v>294</v>
      </c>
      <c r="B158" s="42"/>
      <c r="C158" s="130">
        <v>6933197.379999999</v>
      </c>
      <c r="D158" s="96"/>
      <c r="E158" s="53">
        <f t="shared" si="28"/>
        <v>6933197.379999999</v>
      </c>
      <c r="F158" s="96"/>
      <c r="G158" s="39">
        <f t="shared" si="27"/>
        <v>6933197.379999999</v>
      </c>
      <c r="H158" s="40"/>
      <c r="I158" s="10"/>
    </row>
    <row r="159" spans="1:9" ht="24.95" customHeight="1">
      <c r="A159" s="41" t="s">
        <v>316</v>
      </c>
      <c r="B159" s="42"/>
      <c r="C159" s="130">
        <v>287132.13</v>
      </c>
      <c r="D159" s="96">
        <v>2660218.94</v>
      </c>
      <c r="E159" s="53">
        <f t="shared" si="28"/>
        <v>2947351.07</v>
      </c>
      <c r="F159" s="96">
        <v>2660218.94</v>
      </c>
      <c r="G159" s="39">
        <f t="shared" si="27"/>
        <v>287132.12999999989</v>
      </c>
      <c r="H159" s="40"/>
      <c r="I159" s="10"/>
    </row>
    <row r="160" spans="1:9" ht="24.95" customHeight="1">
      <c r="A160" s="85" t="s">
        <v>251</v>
      </c>
      <c r="B160" s="44"/>
      <c r="C160" s="130">
        <v>19747.2</v>
      </c>
      <c r="D160" s="96"/>
      <c r="E160" s="53">
        <f t="shared" si="23"/>
        <v>19747.2</v>
      </c>
      <c r="F160" s="96"/>
      <c r="G160" s="39">
        <f t="shared" ref="G160:G161" si="29">E160-F160</f>
        <v>19747.2</v>
      </c>
      <c r="H160" s="40"/>
      <c r="I160" s="10"/>
    </row>
    <row r="161" spans="1:9" ht="24.95" customHeight="1">
      <c r="A161" s="85" t="s">
        <v>403</v>
      </c>
      <c r="B161" s="44"/>
      <c r="C161" s="130"/>
      <c r="D161" s="96">
        <v>1994200</v>
      </c>
      <c r="E161" s="53">
        <f>C161+D161</f>
        <v>1994200</v>
      </c>
      <c r="F161" s="96"/>
      <c r="G161" s="39">
        <f t="shared" si="29"/>
        <v>1994200</v>
      </c>
      <c r="H161" s="40"/>
      <c r="I161" s="10"/>
    </row>
    <row r="162" spans="1:9" ht="24.95" customHeight="1">
      <c r="A162" s="41" t="s">
        <v>238</v>
      </c>
      <c r="B162" s="42"/>
      <c r="C162" s="130">
        <v>18617103.890000001</v>
      </c>
      <c r="D162" s="96">
        <v>12322.69</v>
      </c>
      <c r="E162" s="53">
        <f t="shared" si="23"/>
        <v>18629426.580000002</v>
      </c>
      <c r="F162" s="96">
        <v>15035837.16</v>
      </c>
      <c r="G162" s="39">
        <f t="shared" ref="G162:G179" si="30">E162-F162</f>
        <v>3593589.4200000018</v>
      </c>
      <c r="H162" s="40"/>
      <c r="I162" s="10"/>
    </row>
    <row r="163" spans="1:9" ht="24.95" customHeight="1">
      <c r="A163" s="41" t="s">
        <v>332</v>
      </c>
      <c r="B163" s="42"/>
      <c r="C163" s="130">
        <v>4599068.59</v>
      </c>
      <c r="D163" s="96"/>
      <c r="E163" s="53">
        <f t="shared" si="23"/>
        <v>4599068.59</v>
      </c>
      <c r="F163" s="96"/>
      <c r="G163" s="39">
        <f t="shared" si="30"/>
        <v>4599068.59</v>
      </c>
      <c r="H163" s="40"/>
      <c r="I163" s="10"/>
    </row>
    <row r="164" spans="1:9" ht="24.95" customHeight="1">
      <c r="A164" s="41" t="s">
        <v>252</v>
      </c>
      <c r="B164" s="42"/>
      <c r="C164" s="130">
        <v>4474244.41</v>
      </c>
      <c r="D164" s="96">
        <v>2619577.58</v>
      </c>
      <c r="E164" s="53">
        <f t="shared" si="23"/>
        <v>7093821.9900000002</v>
      </c>
      <c r="F164" s="96">
        <v>4392559.4000000004</v>
      </c>
      <c r="G164" s="39">
        <f t="shared" si="30"/>
        <v>2701262.59</v>
      </c>
      <c r="H164" s="40"/>
      <c r="I164" s="10"/>
    </row>
    <row r="165" spans="1:9" ht="24.95" customHeight="1">
      <c r="A165" s="41" t="s">
        <v>276</v>
      </c>
      <c r="B165" s="42"/>
      <c r="C165" s="130">
        <v>26261744.57</v>
      </c>
      <c r="D165" s="96">
        <v>9781.89</v>
      </c>
      <c r="E165" s="53">
        <f>D165+C165</f>
        <v>26271526.460000001</v>
      </c>
      <c r="F165" s="96">
        <v>7028544.0499999998</v>
      </c>
      <c r="G165" s="39">
        <f>E165-F165</f>
        <v>19242982.41</v>
      </c>
      <c r="H165" s="40"/>
      <c r="I165" s="10"/>
    </row>
    <row r="166" spans="1:9" ht="24.95" customHeight="1">
      <c r="A166" s="41" t="s">
        <v>239</v>
      </c>
      <c r="B166" s="42"/>
      <c r="C166" s="130">
        <v>5443022.7599999979</v>
      </c>
      <c r="D166" s="96"/>
      <c r="E166" s="53">
        <f t="shared" si="23"/>
        <v>5443022.7599999979</v>
      </c>
      <c r="F166" s="96"/>
      <c r="G166" s="39">
        <f t="shared" si="30"/>
        <v>5443022.7599999979</v>
      </c>
      <c r="H166" s="40"/>
      <c r="I166" s="10"/>
    </row>
    <row r="167" spans="1:9" ht="24.95" customHeight="1">
      <c r="A167" s="85" t="s">
        <v>253</v>
      </c>
      <c r="B167" s="44"/>
      <c r="C167" s="130">
        <v>99476.74</v>
      </c>
      <c r="D167" s="96"/>
      <c r="E167" s="53">
        <f t="shared" si="23"/>
        <v>99476.74</v>
      </c>
      <c r="F167" s="96"/>
      <c r="G167" s="39">
        <f t="shared" si="30"/>
        <v>99476.74</v>
      </c>
      <c r="H167" s="40"/>
      <c r="I167" s="10"/>
    </row>
    <row r="168" spans="1:9" ht="24.95" customHeight="1">
      <c r="A168" s="41" t="s">
        <v>295</v>
      </c>
      <c r="B168" s="42"/>
      <c r="C168" s="130">
        <v>4094677.9799999967</v>
      </c>
      <c r="D168" s="96">
        <v>35161.699999999997</v>
      </c>
      <c r="E168" s="53">
        <f t="shared" ref="E168:E173" si="31">D168+C168</f>
        <v>4129839.6799999969</v>
      </c>
      <c r="F168" s="96"/>
      <c r="G168" s="39">
        <f t="shared" ref="G168:G173" si="32">E168-F168</f>
        <v>4129839.6799999969</v>
      </c>
      <c r="H168" s="40"/>
      <c r="I168" s="10"/>
    </row>
    <row r="169" spans="1:9" ht="24.95" customHeight="1">
      <c r="A169" s="41" t="s">
        <v>290</v>
      </c>
      <c r="B169" s="42"/>
      <c r="C169" s="130">
        <v>27704.85</v>
      </c>
      <c r="D169" s="96"/>
      <c r="E169" s="53">
        <f t="shared" si="31"/>
        <v>27704.85</v>
      </c>
      <c r="F169" s="96"/>
      <c r="G169" s="39">
        <f t="shared" si="32"/>
        <v>27704.85</v>
      </c>
      <c r="H169" s="40"/>
      <c r="I169" s="10"/>
    </row>
    <row r="170" spans="1:9" ht="24.95" customHeight="1">
      <c r="A170" s="41" t="s">
        <v>296</v>
      </c>
      <c r="B170" s="42"/>
      <c r="C170" s="130">
        <v>13888584.299999999</v>
      </c>
      <c r="D170" s="96">
        <v>18194.32</v>
      </c>
      <c r="E170" s="53">
        <f t="shared" si="31"/>
        <v>13906778.619999999</v>
      </c>
      <c r="F170" s="96"/>
      <c r="G170" s="39">
        <f t="shared" si="32"/>
        <v>13906778.619999999</v>
      </c>
      <c r="H170" s="40"/>
      <c r="I170" s="10"/>
    </row>
    <row r="171" spans="1:9" ht="24.95" customHeight="1">
      <c r="A171" s="41" t="s">
        <v>297</v>
      </c>
      <c r="B171" s="42"/>
      <c r="C171" s="130">
        <v>16760359.119999997</v>
      </c>
      <c r="D171" s="96"/>
      <c r="E171" s="53">
        <f t="shared" si="31"/>
        <v>16760359.119999997</v>
      </c>
      <c r="F171" s="96"/>
      <c r="G171" s="39">
        <f t="shared" si="32"/>
        <v>16760359.119999997</v>
      </c>
      <c r="H171" s="40"/>
      <c r="I171" s="10"/>
    </row>
    <row r="172" spans="1:9" ht="24.95" customHeight="1">
      <c r="A172" s="41" t="s">
        <v>298</v>
      </c>
      <c r="B172" s="42"/>
      <c r="C172" s="130">
        <v>4645792.1500000022</v>
      </c>
      <c r="D172" s="96"/>
      <c r="E172" s="53">
        <f t="shared" si="31"/>
        <v>4645792.1500000022</v>
      </c>
      <c r="F172" s="96"/>
      <c r="G172" s="39">
        <f t="shared" si="32"/>
        <v>4645792.1500000022</v>
      </c>
      <c r="H172" s="40"/>
      <c r="I172" s="10"/>
    </row>
    <row r="173" spans="1:9" ht="24.95" customHeight="1">
      <c r="A173" s="41" t="s">
        <v>299</v>
      </c>
      <c r="B173" s="42"/>
      <c r="C173" s="130">
        <v>-3849925.8599999994</v>
      </c>
      <c r="D173" s="96">
        <v>0</v>
      </c>
      <c r="E173" s="53">
        <f t="shared" si="31"/>
        <v>-3849925.8599999994</v>
      </c>
      <c r="F173" s="96">
        <v>2041655.91</v>
      </c>
      <c r="G173" s="39">
        <f t="shared" si="32"/>
        <v>-5891581.7699999996</v>
      </c>
      <c r="H173" s="40"/>
      <c r="I173" s="10"/>
    </row>
    <row r="174" spans="1:9" ht="24.95" customHeight="1">
      <c r="A174" s="41" t="s">
        <v>254</v>
      </c>
      <c r="B174" s="42"/>
      <c r="C174" s="130">
        <v>1307516.9600000002</v>
      </c>
      <c r="D174" s="96"/>
      <c r="E174" s="53">
        <f t="shared" si="23"/>
        <v>1307516.9600000002</v>
      </c>
      <c r="F174" s="96"/>
      <c r="G174" s="39">
        <f t="shared" si="30"/>
        <v>1307516.9600000002</v>
      </c>
      <c r="H174" s="40"/>
      <c r="I174" s="10"/>
    </row>
    <row r="175" spans="1:9" ht="24.95" customHeight="1">
      <c r="A175" s="41" t="s">
        <v>302</v>
      </c>
      <c r="B175" s="42"/>
      <c r="C175" s="130">
        <v>2498888.1999999993</v>
      </c>
      <c r="D175" s="96">
        <v>270241.40999999997</v>
      </c>
      <c r="E175" s="53">
        <f>D175+C175</f>
        <v>2769129.6099999994</v>
      </c>
      <c r="F175" s="96">
        <v>1534043.84</v>
      </c>
      <c r="G175" s="39">
        <f>E175-F175</f>
        <v>1235085.7699999993</v>
      </c>
      <c r="H175" s="40"/>
      <c r="I175" s="10"/>
    </row>
    <row r="176" spans="1:9" ht="24.95" customHeight="1">
      <c r="A176" s="41" t="s">
        <v>255</v>
      </c>
      <c r="B176" s="42"/>
      <c r="C176" s="130">
        <v>3165900.0000000009</v>
      </c>
      <c r="D176" s="96"/>
      <c r="E176" s="53">
        <f t="shared" si="23"/>
        <v>3165900.0000000009</v>
      </c>
      <c r="F176" s="96"/>
      <c r="G176" s="39">
        <f t="shared" si="30"/>
        <v>3165900.0000000009</v>
      </c>
      <c r="H176" s="40"/>
      <c r="I176" s="10"/>
    </row>
    <row r="177" spans="1:9" ht="24.95" customHeight="1">
      <c r="A177" s="41" t="s">
        <v>304</v>
      </c>
      <c r="B177" s="42"/>
      <c r="C177" s="130">
        <v>18746366.469999999</v>
      </c>
      <c r="D177" s="96"/>
      <c r="E177" s="53">
        <f t="shared" ref="E177" si="33">D177+C177</f>
        <v>18746366.469999999</v>
      </c>
      <c r="F177" s="96"/>
      <c r="G177" s="39">
        <f t="shared" ref="G177" si="34">E177-F177</f>
        <v>18746366.469999999</v>
      </c>
      <c r="H177" s="40"/>
      <c r="I177" s="10"/>
    </row>
    <row r="178" spans="1:9" ht="24.95" customHeight="1">
      <c r="A178" s="41" t="s">
        <v>300</v>
      </c>
      <c r="B178" s="42"/>
      <c r="C178" s="130">
        <v>69115.769999999553</v>
      </c>
      <c r="D178" s="96">
        <v>265705.44</v>
      </c>
      <c r="E178" s="53">
        <f>D178+C178</f>
        <v>334821.20999999956</v>
      </c>
      <c r="F178" s="96"/>
      <c r="G178" s="39">
        <f>E178-F178</f>
        <v>334821.20999999956</v>
      </c>
      <c r="H178" s="40"/>
      <c r="I178" s="10"/>
    </row>
    <row r="179" spans="1:9" ht="24.95" customHeight="1">
      <c r="A179" s="41" t="s">
        <v>256</v>
      </c>
      <c r="B179" s="42"/>
      <c r="C179" s="130">
        <v>33310.800000000003</v>
      </c>
      <c r="D179" s="96">
        <v>9264.92</v>
      </c>
      <c r="E179" s="53">
        <f t="shared" si="23"/>
        <v>42575.72</v>
      </c>
      <c r="F179" s="96"/>
      <c r="G179" s="39">
        <f t="shared" si="30"/>
        <v>42575.72</v>
      </c>
      <c r="H179" s="40"/>
      <c r="I179" s="10"/>
    </row>
    <row r="180" spans="1:9" ht="24.95" customHeight="1">
      <c r="A180" s="103" t="s">
        <v>128</v>
      </c>
      <c r="B180" s="103"/>
      <c r="C180" s="40">
        <f>C131+C123+C119+C105+C99+C96+C92+C46+C4</f>
        <v>7327520258.7380009</v>
      </c>
      <c r="D180" s="40">
        <f>D131+D123+D119+D105+D99+D96+D92+D46+D4</f>
        <v>10233788320.610003</v>
      </c>
      <c r="E180" s="40">
        <f>E131+E123+E119+E105+E99+E96+E92+E46+E4</f>
        <v>17561308579.348</v>
      </c>
      <c r="F180" s="40">
        <f t="shared" ref="F180" si="35">F131+F123+F119+F105+F99+F96+F92+F46+F4</f>
        <v>9614318757.6599998</v>
      </c>
      <c r="G180" s="40">
        <f>G131+G123+G119+G105+G99+G96+G92+G46+G4</f>
        <v>7946989821.6880007</v>
      </c>
      <c r="H180" s="104">
        <f>SUM(H4:H179)</f>
        <v>7946989821.6880007</v>
      </c>
      <c r="I180" s="10"/>
    </row>
    <row r="181" spans="1:9">
      <c r="A181" s="5"/>
      <c r="B181" s="5"/>
      <c r="C181" s="113"/>
      <c r="D181" s="15"/>
      <c r="E181" s="5"/>
      <c r="F181" s="15"/>
      <c r="G181" s="5"/>
      <c r="H181" s="20"/>
      <c r="I181" s="10"/>
    </row>
    <row r="182" spans="1:9">
      <c r="A182" s="5"/>
      <c r="B182" s="5"/>
      <c r="C182" s="19"/>
      <c r="D182" s="15"/>
      <c r="E182" s="20"/>
      <c r="F182" s="15"/>
      <c r="G182" s="21"/>
      <c r="H182" s="27"/>
    </row>
    <row r="183" spans="1:9">
      <c r="A183" s="5"/>
      <c r="B183" s="5"/>
      <c r="C183" s="19"/>
      <c r="D183" s="15"/>
      <c r="E183" s="20"/>
      <c r="F183" s="15"/>
      <c r="G183" s="21"/>
      <c r="H183" s="27"/>
    </row>
    <row r="184" spans="1:9">
      <c r="A184" s="5"/>
      <c r="B184" s="5"/>
      <c r="C184" s="19"/>
      <c r="D184" s="15"/>
      <c r="E184" s="20"/>
      <c r="F184" s="15"/>
      <c r="G184" s="21"/>
      <c r="H184" s="27"/>
    </row>
    <row r="185" spans="1:9">
      <c r="A185" s="30" t="s">
        <v>233</v>
      </c>
      <c r="B185" s="5"/>
      <c r="C185" s="153" t="s">
        <v>408</v>
      </c>
      <c r="D185" s="153"/>
      <c r="F185" s="28"/>
      <c r="G185" s="153" t="s">
        <v>215</v>
      </c>
      <c r="H185" s="153"/>
    </row>
    <row r="186" spans="1:9">
      <c r="A186" s="30" t="s">
        <v>234</v>
      </c>
      <c r="B186" s="5"/>
      <c r="C186" s="153" t="s">
        <v>306</v>
      </c>
      <c r="D186" s="153"/>
      <c r="F186" s="28"/>
      <c r="G186" s="153" t="s">
        <v>129</v>
      </c>
      <c r="H186" s="153"/>
    </row>
    <row r="187" spans="1:9">
      <c r="A187" s="5"/>
      <c r="B187" s="5"/>
      <c r="C187" s="22"/>
      <c r="D187" s="15"/>
      <c r="E187" s="5"/>
      <c r="F187" s="15"/>
      <c r="G187" s="5"/>
      <c r="H187" s="5"/>
    </row>
    <row r="188" spans="1:9">
      <c r="A188" s="5"/>
      <c r="B188" s="5"/>
      <c r="C188" s="19"/>
      <c r="D188" s="15"/>
      <c r="E188" s="20"/>
      <c r="F188" s="15"/>
      <c r="G188" s="5"/>
      <c r="H188" s="5"/>
    </row>
    <row r="189" spans="1:9">
      <c r="E189" s="9"/>
    </row>
    <row r="190" spans="1:9">
      <c r="A190" s="137" t="s">
        <v>411</v>
      </c>
      <c r="B190" s="4"/>
      <c r="C190" s="144" t="s">
        <v>240</v>
      </c>
      <c r="D190" s="144"/>
      <c r="E190" s="144"/>
      <c r="F190" s="144"/>
      <c r="G190" s="144" t="s">
        <v>240</v>
      </c>
      <c r="H190" s="144"/>
    </row>
    <row r="191" spans="1:9">
      <c r="A191" s="29" t="s">
        <v>129</v>
      </c>
      <c r="B191" s="4"/>
      <c r="C191" s="144" t="s">
        <v>129</v>
      </c>
      <c r="D191" s="144"/>
      <c r="E191" s="144"/>
      <c r="F191" s="144"/>
      <c r="G191" s="144" t="s">
        <v>129</v>
      </c>
      <c r="H191" s="144"/>
    </row>
    <row r="192" spans="1:9">
      <c r="C192" s="11"/>
      <c r="E192" s="11"/>
      <c r="G192" s="11"/>
    </row>
    <row r="193" spans="3:5">
      <c r="E193" s="9"/>
    </row>
    <row r="194" spans="3:5">
      <c r="D194" s="24"/>
    </row>
    <row r="195" spans="3:5">
      <c r="D195" s="24"/>
    </row>
    <row r="196" spans="3:5">
      <c r="C196" s="26"/>
    </row>
    <row r="197" spans="3:5">
      <c r="C197" s="23"/>
    </row>
    <row r="198" spans="3:5">
      <c r="C198" s="23"/>
      <c r="D198" s="24"/>
    </row>
    <row r="199" spans="3:5">
      <c r="D199" s="24"/>
    </row>
    <row r="205" spans="3:5">
      <c r="E205" s="9"/>
    </row>
    <row r="207" spans="3:5">
      <c r="E207" s="18"/>
    </row>
    <row r="208" spans="3:5">
      <c r="E208" s="9"/>
    </row>
    <row r="209" spans="5:5">
      <c r="E209" s="9"/>
    </row>
  </sheetData>
  <mergeCells count="13">
    <mergeCell ref="A1:H1"/>
    <mergeCell ref="A2:H2"/>
    <mergeCell ref="G3:H3"/>
    <mergeCell ref="G185:H185"/>
    <mergeCell ref="C185:D185"/>
    <mergeCell ref="C190:D190"/>
    <mergeCell ref="C191:D191"/>
    <mergeCell ref="G190:H190"/>
    <mergeCell ref="G191:H191"/>
    <mergeCell ref="G186:H186"/>
    <mergeCell ref="C186:D186"/>
    <mergeCell ref="E190:F190"/>
    <mergeCell ref="E191:F191"/>
  </mergeCells>
  <printOptions horizontalCentered="1"/>
  <pageMargins left="1" right="0.5" top="0.75" bottom="0.5" header="0" footer="0.28999999999999998"/>
  <pageSetup paperSize="5" orientation="landscape" verticalDpi="0" r:id="rId1"/>
  <headerFoot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51"/>
  <sheetViews>
    <sheetView tabSelected="1" zoomScale="130" zoomScaleNormal="130" workbookViewId="0">
      <selection activeCell="E24" sqref="E24"/>
    </sheetView>
  </sheetViews>
  <sheetFormatPr defaultRowHeight="15"/>
  <cols>
    <col min="1" max="1" width="45.5703125" customWidth="1"/>
    <col min="2" max="2" width="19.42578125" customWidth="1"/>
    <col min="3" max="3" width="15.28515625" bestFit="1" customWidth="1"/>
    <col min="4" max="4" width="14.28515625" bestFit="1" customWidth="1"/>
    <col min="5" max="5" width="15.28515625" bestFit="1" customWidth="1"/>
    <col min="6" max="6" width="14.28515625" bestFit="1" customWidth="1"/>
    <col min="7" max="8" width="18" bestFit="1" customWidth="1"/>
    <col min="9" max="9" width="10.7109375" bestFit="1" customWidth="1"/>
  </cols>
  <sheetData>
    <row r="1" spans="1:9" ht="15.75">
      <c r="A1" s="154" t="s">
        <v>244</v>
      </c>
      <c r="B1" s="154"/>
      <c r="C1" s="154"/>
      <c r="D1" s="154"/>
      <c r="E1" s="154"/>
      <c r="F1" s="154"/>
      <c r="G1" s="154"/>
    </row>
    <row r="2" spans="1:9" ht="15.75">
      <c r="A2" s="154" t="s">
        <v>3</v>
      </c>
      <c r="B2" s="154"/>
      <c r="C2" s="154"/>
      <c r="D2" s="154"/>
      <c r="E2" s="154"/>
      <c r="F2" s="154"/>
      <c r="G2" s="154"/>
    </row>
    <row r="3" spans="1:9">
      <c r="A3" s="165" t="s">
        <v>367</v>
      </c>
      <c r="B3" s="165"/>
      <c r="C3" s="165"/>
      <c r="D3" s="165"/>
      <c r="E3" s="165"/>
      <c r="F3" s="165"/>
      <c r="G3" s="165"/>
    </row>
    <row r="4" spans="1:9">
      <c r="A4" s="164" t="s">
        <v>414</v>
      </c>
      <c r="B4" s="164"/>
      <c r="C4" s="164"/>
      <c r="D4" s="164"/>
      <c r="E4" s="164"/>
      <c r="F4" s="164"/>
      <c r="G4" s="164"/>
    </row>
    <row r="5" spans="1:9">
      <c r="A5" s="120" t="s">
        <v>359</v>
      </c>
      <c r="B5" s="163" t="s">
        <v>3</v>
      </c>
      <c r="C5" s="163"/>
      <c r="D5" s="163"/>
      <c r="E5" s="163"/>
      <c r="F5" s="163"/>
      <c r="G5" s="163"/>
    </row>
    <row r="6" spans="1:9">
      <c r="A6" s="120" t="s">
        <v>359</v>
      </c>
      <c r="B6" s="161" t="s">
        <v>405</v>
      </c>
      <c r="C6" s="161"/>
      <c r="D6" s="161"/>
      <c r="E6" s="161"/>
      <c r="F6" s="161"/>
      <c r="G6" s="161"/>
    </row>
    <row r="7" spans="1:9">
      <c r="A7" s="120" t="s">
        <v>360</v>
      </c>
      <c r="B7" s="160" t="s">
        <v>367</v>
      </c>
      <c r="C7" s="160"/>
      <c r="D7" s="160"/>
      <c r="E7" s="160"/>
      <c r="F7" s="160"/>
      <c r="G7" s="160"/>
    </row>
    <row r="8" spans="1:9" ht="30" customHeight="1">
      <c r="A8" s="120" t="s">
        <v>359</v>
      </c>
      <c r="B8" s="121" t="s">
        <v>361</v>
      </c>
      <c r="C8" s="161" t="s">
        <v>368</v>
      </c>
      <c r="D8" s="162"/>
      <c r="E8" s="161" t="s">
        <v>369</v>
      </c>
      <c r="F8" s="162"/>
      <c r="G8" s="121" t="s">
        <v>362</v>
      </c>
    </row>
    <row r="9" spans="1:9">
      <c r="A9" s="120" t="s">
        <v>359</v>
      </c>
      <c r="B9" s="121" t="s">
        <v>363</v>
      </c>
      <c r="C9" s="122" t="s">
        <v>133</v>
      </c>
      <c r="D9" s="122" t="s">
        <v>149</v>
      </c>
      <c r="E9" s="122" t="s">
        <v>133</v>
      </c>
      <c r="F9" s="122" t="s">
        <v>149</v>
      </c>
      <c r="G9" s="121" t="s">
        <v>363</v>
      </c>
    </row>
    <row r="10" spans="1:9" ht="15" customHeight="1">
      <c r="A10" s="123" t="s">
        <v>5</v>
      </c>
      <c r="B10" s="124">
        <v>457580416.80000001</v>
      </c>
      <c r="C10" s="125">
        <v>21348376.329999998</v>
      </c>
      <c r="D10" s="125">
        <v>5251932.47</v>
      </c>
      <c r="E10" s="125"/>
      <c r="F10" s="125">
        <v>3979416.93</v>
      </c>
      <c r="G10" s="124">
        <f>B10+C10-D10+E10-F10</f>
        <v>469697443.72999996</v>
      </c>
      <c r="H10" s="126"/>
      <c r="I10" s="126"/>
    </row>
    <row r="11" spans="1:9" ht="15" customHeight="1">
      <c r="A11" s="123" t="s">
        <v>7</v>
      </c>
      <c r="B11" s="124">
        <v>259115948.92000005</v>
      </c>
      <c r="C11" s="125">
        <v>14095037.529999999</v>
      </c>
      <c r="D11" s="125">
        <v>6038442.6699999999</v>
      </c>
      <c r="E11" s="125"/>
      <c r="F11" s="125">
        <v>4793934.59</v>
      </c>
      <c r="G11" s="124">
        <f t="shared" ref="G11:G50" si="0">B11+C11-D11+E11-F11</f>
        <v>262378609.19000006</v>
      </c>
      <c r="H11" s="126"/>
      <c r="I11" s="126"/>
    </row>
    <row r="12" spans="1:9" ht="15" customHeight="1">
      <c r="A12" s="123" t="s">
        <v>9</v>
      </c>
      <c r="B12" s="124">
        <v>54875260.5</v>
      </c>
      <c r="C12" s="125">
        <v>4171897.66</v>
      </c>
      <c r="D12" s="125">
        <v>0</v>
      </c>
      <c r="E12" s="125"/>
      <c r="F12" s="125"/>
      <c r="G12" s="124">
        <f t="shared" si="0"/>
        <v>59047158.159999996</v>
      </c>
      <c r="H12" s="126"/>
      <c r="I12" s="126"/>
    </row>
    <row r="13" spans="1:9" ht="15" customHeight="1">
      <c r="A13" s="123" t="s">
        <v>310</v>
      </c>
      <c r="B13" s="124">
        <v>132646722.95</v>
      </c>
      <c r="C13" s="125"/>
      <c r="D13" s="125"/>
      <c r="E13" s="125"/>
      <c r="F13" s="125"/>
      <c r="G13" s="124">
        <f t="shared" si="0"/>
        <v>132646722.95</v>
      </c>
      <c r="H13" s="126"/>
      <c r="I13" s="126"/>
    </row>
    <row r="14" spans="1:9" ht="15" customHeight="1">
      <c r="A14" s="123" t="s">
        <v>11</v>
      </c>
      <c r="B14" s="124">
        <v>357512182.65000004</v>
      </c>
      <c r="C14" s="125">
        <v>18208602.789999999</v>
      </c>
      <c r="D14" s="125"/>
      <c r="E14" s="125"/>
      <c r="F14" s="125"/>
      <c r="G14" s="124">
        <f t="shared" si="0"/>
        <v>375720785.44000006</v>
      </c>
      <c r="H14" s="126"/>
      <c r="I14" s="126"/>
    </row>
    <row r="15" spans="1:9" ht="15" customHeight="1">
      <c r="A15" s="123" t="s">
        <v>13</v>
      </c>
      <c r="B15" s="124">
        <v>3711104.38</v>
      </c>
      <c r="C15" s="125"/>
      <c r="D15" s="125"/>
      <c r="E15" s="125"/>
      <c r="F15" s="125"/>
      <c r="G15" s="124">
        <f t="shared" si="0"/>
        <v>3711104.38</v>
      </c>
      <c r="H15" s="126"/>
      <c r="I15" s="126"/>
    </row>
    <row r="16" spans="1:9" ht="15" customHeight="1">
      <c r="A16" s="123" t="s">
        <v>15</v>
      </c>
      <c r="B16" s="124">
        <v>16862193.18</v>
      </c>
      <c r="C16" s="125">
        <v>1248135.97</v>
      </c>
      <c r="D16" s="125"/>
      <c r="E16" s="125"/>
      <c r="F16" s="125"/>
      <c r="G16" s="124">
        <f t="shared" si="0"/>
        <v>18110329.149999999</v>
      </c>
      <c r="H16" s="126"/>
      <c r="I16" s="126"/>
    </row>
    <row r="17" spans="1:9" ht="15" customHeight="1">
      <c r="A17" s="123" t="s">
        <v>17</v>
      </c>
      <c r="B17" s="124">
        <v>607890547.95000005</v>
      </c>
      <c r="C17" s="125">
        <v>46249117.420000002</v>
      </c>
      <c r="D17" s="125">
        <v>998983.06</v>
      </c>
      <c r="E17" s="125"/>
      <c r="F17" s="125">
        <v>667212.23</v>
      </c>
      <c r="G17" s="124">
        <f t="shared" si="0"/>
        <v>652473470.08000004</v>
      </c>
      <c r="H17" s="126"/>
      <c r="I17" s="126"/>
    </row>
    <row r="18" spans="1:9" ht="15" customHeight="1">
      <c r="A18" s="123" t="s">
        <v>311</v>
      </c>
      <c r="B18" s="124">
        <v>104880600.2</v>
      </c>
      <c r="C18" s="125"/>
      <c r="D18" s="125"/>
      <c r="E18" s="125"/>
      <c r="F18" s="125"/>
      <c r="G18" s="124">
        <f t="shared" si="0"/>
        <v>104880600.2</v>
      </c>
      <c r="H18" s="126"/>
      <c r="I18" s="126"/>
    </row>
    <row r="19" spans="1:9" ht="15" customHeight="1">
      <c r="A19" s="123" t="s">
        <v>364</v>
      </c>
      <c r="B19" s="124">
        <v>36261089.479999997</v>
      </c>
      <c r="C19" s="125"/>
      <c r="D19" s="125"/>
      <c r="E19" s="125"/>
      <c r="F19" s="125"/>
      <c r="G19" s="124">
        <f t="shared" si="0"/>
        <v>36261089.479999997</v>
      </c>
      <c r="H19" s="126"/>
      <c r="I19" s="126"/>
    </row>
    <row r="20" spans="1:9" ht="15" customHeight="1">
      <c r="A20" s="123" t="s">
        <v>19</v>
      </c>
      <c r="B20" s="124">
        <v>109380.08</v>
      </c>
      <c r="C20" s="125"/>
      <c r="D20" s="125"/>
      <c r="E20" s="125"/>
      <c r="F20" s="125"/>
      <c r="G20" s="124">
        <f t="shared" si="0"/>
        <v>109380.08</v>
      </c>
      <c r="H20" s="126"/>
      <c r="I20" s="126"/>
    </row>
    <row r="21" spans="1:9" ht="15" customHeight="1">
      <c r="A21" s="123" t="s">
        <v>21</v>
      </c>
      <c r="B21" s="124">
        <v>31562819.059999999</v>
      </c>
      <c r="C21" s="125"/>
      <c r="D21" s="125"/>
      <c r="E21" s="125"/>
      <c r="F21" s="125"/>
      <c r="G21" s="124">
        <f t="shared" si="0"/>
        <v>31562819.059999999</v>
      </c>
      <c r="H21" s="126"/>
      <c r="I21" s="126"/>
    </row>
    <row r="22" spans="1:9" ht="15" customHeight="1">
      <c r="A22" s="123" t="s">
        <v>23</v>
      </c>
      <c r="B22" s="124">
        <v>52411193.490000002</v>
      </c>
      <c r="C22" s="125"/>
      <c r="D22" s="125"/>
      <c r="E22" s="125"/>
      <c r="F22" s="125">
        <v>471517.36</v>
      </c>
      <c r="G22" s="124">
        <f t="shared" si="0"/>
        <v>51939676.130000003</v>
      </c>
      <c r="H22" s="126"/>
      <c r="I22" s="126"/>
    </row>
    <row r="23" spans="1:9" ht="15" customHeight="1">
      <c r="A23" s="123" t="s">
        <v>25</v>
      </c>
      <c r="B23" s="124">
        <v>1457686.25</v>
      </c>
      <c r="C23" s="125"/>
      <c r="D23" s="125"/>
      <c r="E23" s="125"/>
      <c r="F23" s="125"/>
      <c r="G23" s="124">
        <f t="shared" si="0"/>
        <v>1457686.25</v>
      </c>
      <c r="H23" s="126"/>
      <c r="I23" s="126"/>
    </row>
    <row r="24" spans="1:9" ht="15" customHeight="1">
      <c r="A24" s="123" t="s">
        <v>223</v>
      </c>
      <c r="B24" s="124">
        <v>165000</v>
      </c>
      <c r="C24" s="125"/>
      <c r="D24" s="125"/>
      <c r="E24" s="125"/>
      <c r="F24" s="125"/>
      <c r="G24" s="124">
        <f t="shared" si="0"/>
        <v>165000</v>
      </c>
      <c r="H24" s="126"/>
      <c r="I24" s="126"/>
    </row>
    <row r="25" spans="1:9" ht="15" customHeight="1">
      <c r="A25" s="123" t="s">
        <v>27</v>
      </c>
      <c r="B25" s="124">
        <v>45807.67</v>
      </c>
      <c r="C25" s="125"/>
      <c r="D25" s="125"/>
      <c r="E25" s="125"/>
      <c r="F25" s="125"/>
      <c r="G25" s="124">
        <f t="shared" si="0"/>
        <v>45807.67</v>
      </c>
      <c r="H25" s="126"/>
      <c r="I25" s="126"/>
    </row>
    <row r="26" spans="1:9" ht="15" customHeight="1">
      <c r="A26" s="123" t="s">
        <v>29</v>
      </c>
      <c r="B26" s="124">
        <v>12310.68</v>
      </c>
      <c r="C26" s="125"/>
      <c r="D26" s="125"/>
      <c r="E26" s="125"/>
      <c r="F26" s="125"/>
      <c r="G26" s="124">
        <f t="shared" si="0"/>
        <v>12310.68</v>
      </c>
      <c r="H26" s="126"/>
      <c r="I26" s="126"/>
    </row>
    <row r="27" spans="1:9" ht="15" customHeight="1">
      <c r="A27" s="123" t="s">
        <v>31</v>
      </c>
      <c r="B27" s="124">
        <v>3215739.42</v>
      </c>
      <c r="C27" s="125"/>
      <c r="D27" s="125"/>
      <c r="E27" s="125"/>
      <c r="F27" s="125"/>
      <c r="G27" s="124">
        <f t="shared" si="0"/>
        <v>3215739.42</v>
      </c>
      <c r="H27" s="126"/>
      <c r="I27" s="126"/>
    </row>
    <row r="28" spans="1:9" ht="15" customHeight="1">
      <c r="A28" s="123" t="s">
        <v>33</v>
      </c>
      <c r="B28" s="124">
        <v>169370.64</v>
      </c>
      <c r="C28" s="125"/>
      <c r="D28" s="125"/>
      <c r="E28" s="125"/>
      <c r="F28" s="125"/>
      <c r="G28" s="124">
        <f t="shared" si="0"/>
        <v>169370.64</v>
      </c>
      <c r="H28" s="126"/>
      <c r="I28" s="126"/>
    </row>
    <row r="29" spans="1:9" ht="15" customHeight="1">
      <c r="A29" s="123" t="s">
        <v>35</v>
      </c>
      <c r="B29" s="124">
        <v>2310528.75</v>
      </c>
      <c r="C29" s="125">
        <v>937848</v>
      </c>
      <c r="D29" s="125"/>
      <c r="E29" s="125"/>
      <c r="F29" s="125"/>
      <c r="G29" s="124">
        <f t="shared" si="0"/>
        <v>3248376.75</v>
      </c>
      <c r="H29" s="126"/>
      <c r="I29" s="126"/>
    </row>
    <row r="30" spans="1:9" ht="15" customHeight="1">
      <c r="A30" s="123" t="s">
        <v>37</v>
      </c>
      <c r="B30" s="124">
        <v>28348.41</v>
      </c>
      <c r="C30" s="125"/>
      <c r="D30" s="125"/>
      <c r="E30" s="125"/>
      <c r="F30" s="125"/>
      <c r="G30" s="124">
        <f t="shared" si="0"/>
        <v>28348.41</v>
      </c>
      <c r="H30" s="126"/>
      <c r="I30" s="126"/>
    </row>
    <row r="31" spans="1:9" ht="15" customHeight="1">
      <c r="A31" s="123" t="s">
        <v>39</v>
      </c>
      <c r="B31" s="124">
        <v>26300</v>
      </c>
      <c r="C31" s="125"/>
      <c r="D31" s="125"/>
      <c r="E31" s="125"/>
      <c r="F31" s="125"/>
      <c r="G31" s="124">
        <f t="shared" si="0"/>
        <v>26300</v>
      </c>
      <c r="H31" s="126"/>
      <c r="I31" s="126"/>
    </row>
    <row r="32" spans="1:9" ht="15" customHeight="1">
      <c r="A32" s="123" t="s">
        <v>41</v>
      </c>
      <c r="B32" s="124">
        <v>335371.84000000003</v>
      </c>
      <c r="C32" s="125"/>
      <c r="D32" s="125"/>
      <c r="E32" s="125">
        <v>125980</v>
      </c>
      <c r="F32" s="125"/>
      <c r="G32" s="124">
        <f t="shared" si="0"/>
        <v>461351.84</v>
      </c>
      <c r="H32" s="126"/>
      <c r="I32" s="126"/>
    </row>
    <row r="33" spans="1:9" ht="15" customHeight="1">
      <c r="A33" s="123" t="s">
        <v>43</v>
      </c>
      <c r="B33" s="124">
        <v>2126422.1799999997</v>
      </c>
      <c r="C33" s="125">
        <v>113350</v>
      </c>
      <c r="D33" s="125">
        <v>0</v>
      </c>
      <c r="E33" s="125">
        <v>781732</v>
      </c>
      <c r="F33" s="125"/>
      <c r="G33" s="124">
        <f t="shared" si="0"/>
        <v>3021504.1799999997</v>
      </c>
      <c r="H33" s="126"/>
      <c r="I33" s="126"/>
    </row>
    <row r="34" spans="1:9" ht="15" customHeight="1">
      <c r="A34" s="123" t="s">
        <v>44</v>
      </c>
      <c r="B34" s="124">
        <v>4507445.17</v>
      </c>
      <c r="C34" s="125"/>
      <c r="D34" s="125"/>
      <c r="E34" s="125"/>
      <c r="F34" s="125"/>
      <c r="G34" s="124">
        <f t="shared" si="0"/>
        <v>4507445.17</v>
      </c>
      <c r="H34" s="126"/>
      <c r="I34" s="126"/>
    </row>
    <row r="35" spans="1:9" ht="15" customHeight="1">
      <c r="A35" s="123" t="s">
        <v>45</v>
      </c>
      <c r="B35" s="124">
        <v>116674.69</v>
      </c>
      <c r="C35" s="125"/>
      <c r="D35" s="125"/>
      <c r="E35" s="125"/>
      <c r="F35" s="125"/>
      <c r="G35" s="124">
        <f t="shared" si="0"/>
        <v>116674.69</v>
      </c>
      <c r="H35" s="126"/>
      <c r="I35" s="126"/>
    </row>
    <row r="36" spans="1:9" ht="15" customHeight="1">
      <c r="A36" s="123" t="s">
        <v>47</v>
      </c>
      <c r="B36" s="124">
        <v>226166.88</v>
      </c>
      <c r="C36" s="125"/>
      <c r="D36" s="125"/>
      <c r="E36" s="125"/>
      <c r="F36" s="125"/>
      <c r="G36" s="124">
        <f t="shared" si="0"/>
        <v>226166.88</v>
      </c>
      <c r="H36" s="126"/>
      <c r="I36" s="126"/>
    </row>
    <row r="37" spans="1:9" ht="15" customHeight="1">
      <c r="A37" s="123" t="s">
        <v>49</v>
      </c>
      <c r="B37" s="124">
        <v>824537</v>
      </c>
      <c r="C37" s="125"/>
      <c r="D37" s="125"/>
      <c r="E37" s="125"/>
      <c r="F37" s="125"/>
      <c r="G37" s="124">
        <f t="shared" si="0"/>
        <v>824537</v>
      </c>
      <c r="H37" s="126"/>
      <c r="I37" s="126"/>
    </row>
    <row r="38" spans="1:9" ht="15" customHeight="1">
      <c r="A38" s="123" t="s">
        <v>51</v>
      </c>
      <c r="B38" s="124">
        <v>44264.480000000003</v>
      </c>
      <c r="C38" s="125"/>
      <c r="D38" s="125"/>
      <c r="E38" s="125"/>
      <c r="F38" s="125"/>
      <c r="G38" s="124">
        <f t="shared" si="0"/>
        <v>44264.480000000003</v>
      </c>
      <c r="H38" s="126"/>
      <c r="I38" s="126"/>
    </row>
    <row r="39" spans="1:9" ht="15" customHeight="1">
      <c r="A39" s="123" t="s">
        <v>53</v>
      </c>
      <c r="B39" s="124">
        <v>50874.32</v>
      </c>
      <c r="C39" s="125"/>
      <c r="D39" s="125"/>
      <c r="E39" s="125"/>
      <c r="F39" s="125"/>
      <c r="G39" s="124">
        <f t="shared" si="0"/>
        <v>50874.32</v>
      </c>
      <c r="H39" s="126"/>
      <c r="I39" s="126"/>
    </row>
    <row r="40" spans="1:9" ht="15" customHeight="1">
      <c r="A40" s="123" t="s">
        <v>54</v>
      </c>
      <c r="B40" s="124">
        <v>193833.3</v>
      </c>
      <c r="C40" s="125"/>
      <c r="D40" s="125"/>
      <c r="E40" s="125"/>
      <c r="F40" s="125"/>
      <c r="G40" s="124">
        <f t="shared" si="0"/>
        <v>193833.3</v>
      </c>
      <c r="H40" s="126"/>
      <c r="I40" s="126"/>
    </row>
    <row r="41" spans="1:9" ht="15" customHeight="1">
      <c r="A41" s="123" t="s">
        <v>55</v>
      </c>
      <c r="B41" s="124">
        <v>354080</v>
      </c>
      <c r="C41" s="125"/>
      <c r="D41" s="125"/>
      <c r="E41" s="125"/>
      <c r="F41" s="125"/>
      <c r="G41" s="124">
        <f t="shared" si="0"/>
        <v>354080</v>
      </c>
      <c r="H41" s="126"/>
      <c r="I41" s="126"/>
    </row>
    <row r="42" spans="1:9" ht="15" customHeight="1">
      <c r="A42" s="123" t="s">
        <v>224</v>
      </c>
      <c r="B42" s="124">
        <v>710500</v>
      </c>
      <c r="C42" s="125">
        <v>40500</v>
      </c>
      <c r="D42" s="125"/>
      <c r="E42" s="125"/>
      <c r="F42" s="125"/>
      <c r="G42" s="124">
        <f t="shared" si="0"/>
        <v>751000</v>
      </c>
      <c r="H42" s="126"/>
      <c r="I42" s="126"/>
    </row>
    <row r="43" spans="1:9" ht="15" customHeight="1">
      <c r="A43" s="123" t="s">
        <v>56</v>
      </c>
      <c r="B43" s="124">
        <v>5102040.17</v>
      </c>
      <c r="C43" s="125">
        <v>69900</v>
      </c>
      <c r="D43" s="125"/>
      <c r="E43" s="125">
        <v>615650</v>
      </c>
      <c r="F43" s="125"/>
      <c r="G43" s="124">
        <f t="shared" si="0"/>
        <v>5787590.1699999999</v>
      </c>
      <c r="H43" s="126"/>
      <c r="I43" s="126"/>
    </row>
    <row r="44" spans="1:9" ht="15" customHeight="1">
      <c r="A44" s="123" t="s">
        <v>58</v>
      </c>
      <c r="B44" s="124">
        <v>451369.83</v>
      </c>
      <c r="C44" s="125">
        <v>19300</v>
      </c>
      <c r="D44" s="125"/>
      <c r="E44" s="125">
        <v>68750</v>
      </c>
      <c r="F44" s="125"/>
      <c r="G44" s="124">
        <f t="shared" si="0"/>
        <v>539419.83000000007</v>
      </c>
      <c r="H44" s="126"/>
      <c r="I44" s="126"/>
    </row>
    <row r="45" spans="1:9" ht="15" customHeight="1">
      <c r="A45" s="123" t="s">
        <v>59</v>
      </c>
      <c r="B45" s="124">
        <v>2968278.2</v>
      </c>
      <c r="C45" s="125"/>
      <c r="D45" s="125"/>
      <c r="E45" s="125"/>
      <c r="F45" s="125"/>
      <c r="G45" s="124">
        <f t="shared" si="0"/>
        <v>2968278.2</v>
      </c>
      <c r="H45" s="126"/>
      <c r="I45" s="126"/>
    </row>
    <row r="46" spans="1:9" ht="15" customHeight="1">
      <c r="A46" s="123" t="s">
        <v>225</v>
      </c>
      <c r="B46" s="124">
        <v>31900</v>
      </c>
      <c r="C46" s="125"/>
      <c r="D46" s="125"/>
      <c r="E46" s="125"/>
      <c r="F46" s="125"/>
      <c r="G46" s="124">
        <f t="shared" si="0"/>
        <v>31900</v>
      </c>
      <c r="H46" s="126"/>
      <c r="I46" s="126"/>
    </row>
    <row r="47" spans="1:9" ht="15" customHeight="1">
      <c r="A47" s="123" t="s">
        <v>263</v>
      </c>
      <c r="B47" s="124">
        <v>97000</v>
      </c>
      <c r="C47" s="125"/>
      <c r="D47" s="125"/>
      <c r="E47" s="125">
        <v>22500</v>
      </c>
      <c r="F47" s="125"/>
      <c r="G47" s="124">
        <f t="shared" si="0"/>
        <v>119500</v>
      </c>
      <c r="H47" s="126"/>
      <c r="I47" s="126"/>
    </row>
    <row r="48" spans="1:9" ht="15" customHeight="1">
      <c r="A48" s="123" t="s">
        <v>264</v>
      </c>
      <c r="B48" s="124">
        <v>11500</v>
      </c>
      <c r="C48" s="125">
        <v>12300</v>
      </c>
      <c r="D48" s="125"/>
      <c r="E48" s="125">
        <v>118500</v>
      </c>
      <c r="F48" s="125"/>
      <c r="G48" s="124">
        <f t="shared" si="0"/>
        <v>142300</v>
      </c>
      <c r="H48" s="126"/>
      <c r="I48" s="126"/>
    </row>
    <row r="49" spans="1:9" ht="15" customHeight="1">
      <c r="A49" s="123" t="s">
        <v>370</v>
      </c>
      <c r="B49" s="124"/>
      <c r="C49" s="125">
        <v>196732</v>
      </c>
      <c r="D49" s="125"/>
      <c r="E49" s="125">
        <v>0</v>
      </c>
      <c r="F49" s="125"/>
      <c r="G49" s="124">
        <f t="shared" si="0"/>
        <v>196732</v>
      </c>
      <c r="H49" s="126"/>
      <c r="I49" s="126"/>
    </row>
    <row r="50" spans="1:9" ht="15" customHeight="1">
      <c r="A50" s="123" t="s">
        <v>371</v>
      </c>
      <c r="B50" s="124"/>
      <c r="C50" s="125">
        <v>0</v>
      </c>
      <c r="D50" s="125"/>
      <c r="E50" s="125">
        <v>170803</v>
      </c>
      <c r="F50" s="125"/>
      <c r="G50" s="124">
        <f t="shared" si="0"/>
        <v>170803</v>
      </c>
      <c r="H50" s="126"/>
      <c r="I50" s="126"/>
    </row>
    <row r="51" spans="1:9" ht="15" customHeight="1">
      <c r="A51" s="120" t="s">
        <v>365</v>
      </c>
      <c r="B51" s="127">
        <f t="shared" ref="B51:G51" si="1">SUM(B10:B50)</f>
        <v>2141002809.5200009</v>
      </c>
      <c r="C51" s="128">
        <f t="shared" si="1"/>
        <v>106711097.69999999</v>
      </c>
      <c r="D51" s="128">
        <f t="shared" si="1"/>
        <v>12289358.200000001</v>
      </c>
      <c r="E51" s="128">
        <f t="shared" si="1"/>
        <v>1903915</v>
      </c>
      <c r="F51" s="128">
        <f t="shared" si="1"/>
        <v>9912081.1099999994</v>
      </c>
      <c r="G51" s="127">
        <f t="shared" si="1"/>
        <v>2227416382.9100003</v>
      </c>
      <c r="H51" s="126"/>
      <c r="I51" s="126"/>
    </row>
  </sheetData>
  <mergeCells count="9">
    <mergeCell ref="B7:G7"/>
    <mergeCell ref="C8:D8"/>
    <mergeCell ref="E8:F8"/>
    <mergeCell ref="A1:G1"/>
    <mergeCell ref="A2:G2"/>
    <mergeCell ref="A3:G3"/>
    <mergeCell ref="B5:G5"/>
    <mergeCell ref="B6:G6"/>
    <mergeCell ref="A4:G4"/>
  </mergeCells>
  <printOptions horizontalCentered="1"/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Abs</vt:lpstr>
      <vt:lpstr>BS Liabilities</vt:lpstr>
      <vt:lpstr>Detailed Liabilities</vt:lpstr>
      <vt:lpstr>BS Assets</vt:lpstr>
      <vt:lpstr>Detailed Assets</vt:lpstr>
      <vt:lpstr>capitalisation</vt:lpstr>
      <vt:lpstr>Abs!Print_Area</vt:lpstr>
      <vt:lpstr>'BS Assets'!Print_Area</vt:lpstr>
      <vt:lpstr>'BS Liabilities'!Print_Area</vt:lpstr>
      <vt:lpstr>'BS Assets'!Print_Titles</vt:lpstr>
      <vt:lpstr>'BS Liabilities'!Print_Titles</vt:lpstr>
      <vt:lpstr>capitalisation!Print_Titles</vt:lpstr>
      <vt:lpstr>'Detailed Assets'!Print_Titles</vt:lpstr>
      <vt:lpstr>'Detailed Liabilities'!Print_Titles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CESS AE</cp:lastModifiedBy>
  <cp:lastPrinted>2022-10-16T05:23:55Z</cp:lastPrinted>
  <dcterms:created xsi:type="dcterms:W3CDTF">2013-12-31T04:47:57Z</dcterms:created>
  <dcterms:modified xsi:type="dcterms:W3CDTF">2022-10-16T06:49:46Z</dcterms:modified>
</cp:coreProperties>
</file>