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activeTab="3"/>
  </bookViews>
  <sheets>
    <sheet name="Trading" sheetId="1" r:id="rId1"/>
    <sheet name="Trading Rev Exp" sheetId="3" r:id="rId2"/>
    <sheet name="P &amp; L" sheetId="2" r:id="rId3"/>
    <sheet name="P&amp;L Rev Exp" sheetId="4" r:id="rId4"/>
  </sheets>
  <definedNames>
    <definedName name="_xlnm.Print_Titles" localSheetId="2">'P &amp; L'!$1:$6</definedName>
    <definedName name="_xlnm.Print_Titles" localSheetId="3">'P&amp;L Rev Exp'!$1:$4</definedName>
    <definedName name="_xlnm.Print_Titles" localSheetId="1">'Trading Rev Exp'!$1:$4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4"/>
  <c r="G90" s="1"/>
  <c r="F50"/>
  <c r="D34" i="2"/>
  <c r="G89" i="4"/>
  <c r="F90"/>
  <c r="E90"/>
  <c r="D90"/>
  <c r="H25" i="3"/>
  <c r="E61" i="4"/>
  <c r="H10" i="2"/>
  <c r="H28"/>
  <c r="E25" i="3"/>
  <c r="F25"/>
  <c r="D25"/>
  <c r="C25"/>
  <c r="D17" i="1"/>
  <c r="D16"/>
  <c r="D18" s="1"/>
  <c r="F36" i="4"/>
  <c r="C90"/>
  <c r="E67"/>
  <c r="F56"/>
  <c r="F55"/>
  <c r="F32"/>
  <c r="D7" i="2"/>
  <c r="G15" i="3"/>
  <c r="E24"/>
  <c r="E16"/>
  <c r="H16" i="1"/>
  <c r="H6"/>
  <c r="D9"/>
  <c r="E73" i="4" l="1"/>
  <c r="E87"/>
  <c r="E71"/>
  <c r="E66"/>
  <c r="F89"/>
  <c r="F21"/>
  <c r="F6"/>
  <c r="F6" i="3"/>
  <c r="E80" i="4"/>
  <c r="E86"/>
  <c r="E62"/>
  <c r="F43"/>
  <c r="F42"/>
  <c r="F41"/>
  <c r="F40"/>
  <c r="F39"/>
  <c r="F26" l="1"/>
  <c r="E81"/>
  <c r="E77"/>
  <c r="F28"/>
  <c r="F25"/>
  <c r="F24"/>
  <c r="F27"/>
  <c r="F29"/>
  <c r="F30"/>
  <c r="F23"/>
  <c r="F18"/>
  <c r="E82" l="1"/>
  <c r="E74"/>
  <c r="F34"/>
  <c r="F33"/>
  <c r="E21" i="3"/>
  <c r="F11"/>
  <c r="E60" i="4"/>
  <c r="F15"/>
  <c r="F20"/>
  <c r="E70"/>
  <c r="E69"/>
  <c r="E68"/>
  <c r="E65"/>
  <c r="F44"/>
  <c r="F13"/>
  <c r="F12"/>
  <c r="F11"/>
  <c r="E76"/>
  <c r="E78"/>
  <c r="E79"/>
  <c r="E83"/>
  <c r="E84"/>
  <c r="E85"/>
  <c r="E75"/>
  <c r="F13" i="3"/>
  <c r="F10"/>
  <c r="F46" i="4"/>
  <c r="E63"/>
  <c r="F45"/>
  <c r="D53" i="2"/>
  <c r="D61" s="1"/>
  <c r="G72" i="4" l="1"/>
  <c r="D6" i="1"/>
  <c r="F58" i="4" l="1"/>
  <c r="F57"/>
  <c r="E64"/>
  <c r="F54"/>
  <c r="F53"/>
  <c r="F52"/>
  <c r="F49"/>
  <c r="F48"/>
  <c r="F47"/>
  <c r="F38"/>
  <c r="F37"/>
  <c r="F35"/>
  <c r="F22"/>
  <c r="F19"/>
  <c r="F17"/>
  <c r="F16"/>
  <c r="F14"/>
  <c r="F10"/>
  <c r="F9"/>
  <c r="F8"/>
  <c r="F7"/>
  <c r="E23" i="3"/>
  <c r="E22"/>
  <c r="E20"/>
  <c r="E19"/>
  <c r="E18"/>
  <c r="E17"/>
  <c r="F14"/>
  <c r="F12"/>
  <c r="F7"/>
  <c r="E7"/>
  <c r="H18" i="1"/>
  <c r="G51" i="4" l="1"/>
  <c r="G5"/>
  <c r="G59"/>
  <c r="G5" i="3"/>
  <c r="G8"/>
  <c r="H7" i="2" l="1"/>
  <c r="H61" l="1"/>
  <c r="D62" s="1"/>
  <c r="D64" l="1"/>
  <c r="D65"/>
  <c r="H65"/>
</calcChain>
</file>

<file path=xl/sharedStrings.xml><?xml version="1.0" encoding="utf-8"?>
<sst xmlns="http://schemas.openxmlformats.org/spreadsheetml/2006/main" count="413" uniqueCount="192">
  <si>
    <t>Purchase Accounts</t>
  </si>
  <si>
    <t>Sales Accounts</t>
  </si>
  <si>
    <t>403.Domestic Sales</t>
  </si>
  <si>
    <t>501 Power Purchases</t>
  </si>
  <si>
    <t>406 Commercial Sales</t>
  </si>
  <si>
    <t>Direct Expenses</t>
  </si>
  <si>
    <t>407 Industrial Sales</t>
  </si>
  <si>
    <t>408 Cott.Industires Sales</t>
  </si>
  <si>
    <t>409 Public Lighting Sales</t>
  </si>
  <si>
    <t>965-Remittance of Electricity Duty</t>
  </si>
  <si>
    <t>412 Agriculture Sales</t>
  </si>
  <si>
    <t>Gross Profit c/o</t>
  </si>
  <si>
    <t>414 General Purpose Sales</t>
  </si>
  <si>
    <t>Administration Expenses</t>
  </si>
  <si>
    <t>Gross Profit b/f</t>
  </si>
  <si>
    <t>951. Stationary</t>
  </si>
  <si>
    <t>952-A Software</t>
  </si>
  <si>
    <t>952. Printing Expenses</t>
  </si>
  <si>
    <t>Non-Operating Revenue</t>
  </si>
  <si>
    <t>953- Postage&amp;Teglegrams</t>
  </si>
  <si>
    <t>954-Books and Periodicals</t>
  </si>
  <si>
    <t>442 Interest on Term &amp; Call Deposits</t>
  </si>
  <si>
    <t>955-Telephone Charges</t>
  </si>
  <si>
    <t>956-Legal Expenses</t>
  </si>
  <si>
    <t>452.1-Admission Fee</t>
  </si>
  <si>
    <t>959-Furniture&amp;Small Equipment</t>
  </si>
  <si>
    <t>Operating Revenue</t>
  </si>
  <si>
    <t>960A-Hospitality Charges</t>
  </si>
  <si>
    <t>961A-Consumer Compensation</t>
  </si>
  <si>
    <t>962-Advertisement Expenses</t>
  </si>
  <si>
    <t>963-License Registration Fee</t>
  </si>
  <si>
    <t>967E-E.P.F. Adm.Charges</t>
  </si>
  <si>
    <t>967 Payment of Misc Expenses</t>
  </si>
  <si>
    <t>968-Rents &amp;Taxes</t>
  </si>
  <si>
    <t>969-Xerox Charges</t>
  </si>
  <si>
    <t>977.1 Cont.to Salary Linked LIC Scheme</t>
  </si>
  <si>
    <t>Indirect Expenses</t>
  </si>
  <si>
    <t>950.1 Group Leave Encashment to Employees</t>
  </si>
  <si>
    <t>950 Gratuity to Staff</t>
  </si>
  <si>
    <t>977-EPF Employer Contribution</t>
  </si>
  <si>
    <t>988.1 Depreciation Reserve on Dist.Plant</t>
  </si>
  <si>
    <t>988.2 Depreciation Reserve on General Plant</t>
  </si>
  <si>
    <t>O&amp;M Expenses</t>
  </si>
  <si>
    <t>113.Storage &amp; Store Handling Charges</t>
  </si>
  <si>
    <t>117-Transportation Vehicle Maintainence</t>
  </si>
  <si>
    <t>516 O&amp;M Dist.Transformers Below 100KVA</t>
  </si>
  <si>
    <t>573 O&amp;M Consumer Servicing Billing , Coll &amp; Acct</t>
  </si>
  <si>
    <t>Total</t>
  </si>
  <si>
    <t>I</t>
  </si>
  <si>
    <t>II</t>
  </si>
  <si>
    <t>III</t>
  </si>
  <si>
    <t>Amount Rs.</t>
  </si>
  <si>
    <t>Total Rs.</t>
  </si>
  <si>
    <t>Annx</t>
  </si>
  <si>
    <t>Accounts Officer</t>
  </si>
  <si>
    <t>Managing Director</t>
  </si>
  <si>
    <t>CESS.Ltd.Sircilla</t>
  </si>
  <si>
    <t>Annx.</t>
  </si>
  <si>
    <t>IV</t>
  </si>
  <si>
    <t>V</t>
  </si>
  <si>
    <t>VI</t>
  </si>
  <si>
    <t>VII</t>
  </si>
  <si>
    <t>VIII</t>
  </si>
  <si>
    <t>THE CO-OPERATIVE ELECTRIC SUPPLY SOCIETY LIMITED, SIRCILLA</t>
  </si>
  <si>
    <t>THE CO-OP. ELECTRIC SUPPLY SOCIETY LTD.,SIRCILLA</t>
  </si>
  <si>
    <t>Annex</t>
  </si>
  <si>
    <t>Credit</t>
  </si>
  <si>
    <t>Debit</t>
  </si>
  <si>
    <t>Annexure</t>
  </si>
  <si>
    <t>---</t>
  </si>
  <si>
    <t>501A-Fuel Surcharge Adjustment</t>
  </si>
  <si>
    <t xml:space="preserve">Direct Expenses  
</t>
  </si>
  <si>
    <t xml:space="preserve"> A) Line &amp; Eng Staff Salaries </t>
  </si>
  <si>
    <t>Anexure
Total</t>
  </si>
  <si>
    <t>927-Travelling Allowance General Staff</t>
  </si>
  <si>
    <t>961B.Reimbursement of Medical Expenses</t>
  </si>
  <si>
    <t>977.EPF Employer Contribution</t>
  </si>
  <si>
    <t xml:space="preserve">O&amp;M Expenses </t>
  </si>
  <si>
    <t>Grand Total</t>
  </si>
  <si>
    <t xml:space="preserve">THE CO-OP. ELECTRIC SUPPLY SOCIETY LTD.,SIRCILLA </t>
  </si>
  <si>
    <t>927-T.A.General Staff</t>
  </si>
  <si>
    <t>961B-Reimbursement of Medial Exp</t>
  </si>
  <si>
    <t>Dr</t>
  </si>
  <si>
    <t>Cr</t>
  </si>
  <si>
    <t>PARTICULARS</t>
  </si>
  <si>
    <t>DR</t>
  </si>
  <si>
    <t>CR</t>
  </si>
  <si>
    <t>119-2 V.E.W. (Service) charges</t>
  </si>
  <si>
    <t>427.01 Reconnection Fee</t>
  </si>
  <si>
    <t>427.03 Supervision charges</t>
  </si>
  <si>
    <t>427.04 Theft charges</t>
  </si>
  <si>
    <t>427.05 Pole borken charges</t>
  </si>
  <si>
    <t>427.07 Meter burnt out charges</t>
  </si>
  <si>
    <t>427.08 Category Change charges</t>
  </si>
  <si>
    <t>427.09 Non transport charges</t>
  </si>
  <si>
    <t>427.10 Meter testing charges</t>
  </si>
  <si>
    <t>427.12 Temporary supply charges</t>
  </si>
  <si>
    <t>427.13 Urgency charges</t>
  </si>
  <si>
    <t>427.14 Interruption charges</t>
  </si>
  <si>
    <t>452.02 Application fee</t>
  </si>
  <si>
    <t>452.03 D.M.R.</t>
  </si>
  <si>
    <t>452.08 Material late supply pealty</t>
  </si>
  <si>
    <t>452.09 Other Misc. Revenue</t>
  </si>
  <si>
    <t>452.10 Glass broken charges</t>
  </si>
  <si>
    <t>Asst. Accounts Officer,</t>
  </si>
  <si>
    <t>CESS. Ltd., Sircilla.</t>
  </si>
  <si>
    <t xml:space="preserve">                               Asst. Accounts Officer,</t>
  </si>
  <si>
    <t xml:space="preserve">                                 CESS. Ltd., Sircilla.</t>
  </si>
  <si>
    <t xml:space="preserve">                              Asst. Accounts Officer,</t>
  </si>
  <si>
    <t xml:space="preserve">                                CESS. Ltd., Sircilla.</t>
  </si>
  <si>
    <t xml:space="preserve">          Asst. Accounts Officer,</t>
  </si>
  <si>
    <t xml:space="preserve">            CESS. Ltd., Sircilla.</t>
  </si>
  <si>
    <t>953.Postage &amp; Teligrams</t>
  </si>
  <si>
    <t>959-Furniture and Small Equipments</t>
  </si>
  <si>
    <t>427.02 Capacitor Testing Charges</t>
  </si>
  <si>
    <t>427.05 Pole Broken Charges</t>
  </si>
  <si>
    <t>427.15 Cost of Meter for Temporary Supply</t>
  </si>
  <si>
    <t>119-O&amp;M Staff Salaries</t>
  </si>
  <si>
    <t>119-Eng.Staff Salaries</t>
  </si>
  <si>
    <t>119-1A VEW (Service) charges</t>
  </si>
  <si>
    <t>410  Public Water Works</t>
  </si>
  <si>
    <t>119. Accounts and Finance Staff Salaries</t>
  </si>
  <si>
    <t>119. Administration Staff Salaries</t>
  </si>
  <si>
    <t>119. Subordinate Staff Salaries</t>
  </si>
  <si>
    <t>119.1B-Ourtsourcing Staff Salaries</t>
  </si>
  <si>
    <t>427.15 Cost of Meter of Temporary Supply</t>
  </si>
  <si>
    <t>119-Accounts and Finance Staff Salaries</t>
  </si>
  <si>
    <t>119-Administration Staff Salaries</t>
  </si>
  <si>
    <t>119-Subordinate Staff Salaries</t>
  </si>
  <si>
    <t>Senior Inspector/Auditor</t>
  </si>
  <si>
    <t>410 Water Works</t>
  </si>
  <si>
    <t>950-Gratuity to Staff</t>
  </si>
  <si>
    <t>119  Eng. Staff Salaries</t>
  </si>
  <si>
    <t>119  Line Staff Salaries</t>
  </si>
  <si>
    <t>967-B-Income Tax Practitioner Fee</t>
  </si>
  <si>
    <t>967-D-Sales Tax Practitioner Fee</t>
  </si>
  <si>
    <t>970-Bank Charges</t>
  </si>
  <si>
    <t>996-Third Party Inspection Charges</t>
  </si>
  <si>
    <t>119-1B-Out Sourcing Workers Wages</t>
  </si>
  <si>
    <t>967B-Income Tax Practioner Fee</t>
  </si>
  <si>
    <t>967D-Sales Tax Practioner Fee</t>
  </si>
  <si>
    <t>977.1Cont.to Salary Linked LIC Scheme</t>
  </si>
  <si>
    <t>998-Intrest on Short term loans</t>
  </si>
  <si>
    <t>976- Other Direct Taxes</t>
  </si>
  <si>
    <t>946- Leave Salary Cont. Gen Staff</t>
  </si>
  <si>
    <t>947- Leave Salary Cont. Eng.Staff</t>
  </si>
  <si>
    <t>948-Pension Contribution Gen. Staff</t>
  </si>
  <si>
    <t>427.17 Fixed Charges</t>
  </si>
  <si>
    <t>451- Interest on Loans and Advances to
staff</t>
  </si>
  <si>
    <t>452.01 Admission fee</t>
  </si>
  <si>
    <t>946- Leave Salary Cotribution Gen.Staff</t>
  </si>
  <si>
    <t>947- Leave Salary Contribution Eng.Staff</t>
  </si>
  <si>
    <t>948-Pension Contribution Gen.Staff</t>
  </si>
  <si>
    <t>949-Pension Contribution Eng.Staff</t>
  </si>
  <si>
    <t>451- Interest on loans and advances to staff</t>
  </si>
  <si>
    <t>949-Pension Contribution Eng. Staff</t>
  </si>
  <si>
    <t>539 O&amp;M Dist.Plant M&amp;LV Metering Equipment</t>
  </si>
  <si>
    <t>427.18 DTR Testing Charges</t>
  </si>
  <si>
    <t>452.04 Intrest On late remittance</t>
  </si>
  <si>
    <t>452.11 Registration Fee</t>
  </si>
  <si>
    <t>452.04 Intrest On Late remittance</t>
  </si>
  <si>
    <t xml:space="preserve">   427.18 DTR Testing Charges</t>
  </si>
  <si>
    <t>TRADING ACCOUNT FOR THE FY 2021 - 2022 AS ON 31-03-2022</t>
  </si>
  <si>
    <t>1-Apr-2021 to 31-Mar-2022</t>
  </si>
  <si>
    <t>415 HT General</t>
  </si>
  <si>
    <t>ANNEXURED REVENUE EXPENDITURE OF TRADING ACCOUNT FOR THE FY 2021-22 AS ON 31.03.2022</t>
  </si>
  <si>
    <t>Balance as on 31.03.2022</t>
  </si>
  <si>
    <t>PROFIT AND LOSS ACCOUNT FOR THE FY 2021 - 2022 AS ON 31-03-2022</t>
  </si>
  <si>
    <t>997- Intrest on REC Loan</t>
  </si>
  <si>
    <t>967-C Election Expenses</t>
  </si>
  <si>
    <t>928-T.A Engg Staff</t>
  </si>
  <si>
    <t>957- Staff Uniform Expenses</t>
  </si>
  <si>
    <t>519- O&amp;M Dist.Plant HV Lines on Steel or RCC support</t>
  </si>
  <si>
    <t>520-Meters Type Testing Charges</t>
  </si>
  <si>
    <t>452.07 Estimate Cost</t>
  </si>
  <si>
    <t>Balace as on 31.03.2022</t>
  </si>
  <si>
    <t>967-c Election Expenses</t>
  </si>
  <si>
    <t>997-Inerest on REC Loan</t>
  </si>
  <si>
    <t>999-Intrest On Short term loans</t>
  </si>
  <si>
    <t>928-Travelling Allowance Engineering Staff</t>
  </si>
  <si>
    <t>519- O&amp;M Dist Plant HV Lines on steel or RCC Support</t>
  </si>
  <si>
    <t>247- EPF Employer Contribution</t>
  </si>
  <si>
    <t>ANNEXURED REVENUE EXPENDITURE OF PROFIT AND LOSS ACCOUNT  FOR  THE FY 2021-2022 AS ON 31.03.2022</t>
  </si>
  <si>
    <t>443-Interest on Special fund fixed deposits</t>
  </si>
  <si>
    <t>Junior Inspector/Auditor</t>
  </si>
  <si>
    <t>975B-TDS on Bank Deposits</t>
  </si>
  <si>
    <t xml:space="preserve"> (A) Nett Profit before TDS aand tax :2021-2022 </t>
  </si>
  <si>
    <t xml:space="preserve"> (B)  Less: 975B-TDS on Bank Deposits</t>
  </si>
  <si>
    <t xml:space="preserve"> (C)Nett Profit After TDS aand tax :2021-2022 </t>
  </si>
  <si>
    <t>Total =(A+B)</t>
  </si>
  <si>
    <t>999-Interest on Consumer Security Deposits</t>
  </si>
  <si>
    <t>999- Interest on Consumer Security Deposits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</si>
</sst>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 * #,##0.00_ ;_ * \-#,##0.00_ ;_ * &quot;-&quot;??_ ;_ @_ "/>
    <numFmt numFmtId="165" formatCode="&quot;&quot;0"/>
  </numFmts>
  <fonts count="20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b/>
      <u/>
      <sz val="12"/>
      <color indexed="8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i/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5"/>
      </top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7" fillId="0" borderId="0"/>
  </cellStyleXfs>
  <cellXfs count="16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6" fillId="0" borderId="0" xfId="0" applyFont="1"/>
    <xf numFmtId="0" fontId="8" fillId="0" borderId="0" xfId="0" applyFont="1"/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top"/>
    </xf>
    <xf numFmtId="43" fontId="5" fillId="0" borderId="0" xfId="1" applyFont="1" applyBorder="1" applyAlignment="1">
      <alignment horizontal="right" vertical="top" shrinkToFit="1"/>
    </xf>
    <xf numFmtId="0" fontId="6" fillId="0" borderId="0" xfId="0" applyFont="1" applyBorder="1"/>
    <xf numFmtId="2" fontId="6" fillId="0" borderId="0" xfId="0" applyNumberFormat="1" applyFont="1" applyBorder="1"/>
    <xf numFmtId="49" fontId="4" fillId="0" borderId="1" xfId="0" applyNumberFormat="1" applyFont="1" applyBorder="1" applyAlignment="1">
      <alignment horizontal="left" vertical="top" indent="1"/>
    </xf>
    <xf numFmtId="49" fontId="3" fillId="0" borderId="1" xfId="0" applyNumberFormat="1" applyFont="1" applyBorder="1" applyAlignment="1">
      <alignment horizontal="left" vertical="top" indent="1"/>
    </xf>
    <xf numFmtId="43" fontId="3" fillId="0" borderId="1" xfId="1" applyFont="1" applyBorder="1" applyAlignment="1">
      <alignment horizontal="right" vertical="top"/>
    </xf>
    <xf numFmtId="43" fontId="1" fillId="0" borderId="1" xfId="1" applyFont="1" applyBorder="1" applyAlignment="1">
      <alignment horizontal="right" vertical="top"/>
    </xf>
    <xf numFmtId="49" fontId="4" fillId="0" borderId="1" xfId="0" applyNumberFormat="1" applyFont="1" applyBorder="1" applyAlignment="1">
      <alignment vertical="top"/>
    </xf>
    <xf numFmtId="43" fontId="4" fillId="0" borderId="1" xfId="1" applyFont="1" applyBorder="1" applyAlignment="1">
      <alignment horizontal="right" vertical="top"/>
    </xf>
    <xf numFmtId="43" fontId="2" fillId="0" borderId="0" xfId="0" applyNumberFormat="1" applyFont="1"/>
    <xf numFmtId="43" fontId="8" fillId="0" borderId="0" xfId="0" applyNumberFormat="1" applyFont="1"/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17" fillId="0" borderId="0" xfId="0" applyFont="1" applyAlignment="1">
      <alignment horizontal="center" vertical="top"/>
    </xf>
    <xf numFmtId="0" fontId="17" fillId="0" borderId="0" xfId="0" applyFont="1"/>
    <xf numFmtId="49" fontId="16" fillId="0" borderId="0" xfId="0" applyNumberFormat="1" applyFont="1" applyAlignment="1">
      <alignment horizontal="center" vertical="top"/>
    </xf>
    <xf numFmtId="43" fontId="17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17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 indent="1"/>
    </xf>
    <xf numFmtId="49" fontId="1" fillId="0" borderId="1" xfId="0" applyNumberFormat="1" applyFont="1" applyBorder="1" applyAlignment="1">
      <alignment horizontal="left" vertical="top" indent="2"/>
    </xf>
    <xf numFmtId="165" fontId="3" fillId="0" borderId="1" xfId="0" applyNumberFormat="1" applyFont="1" applyBorder="1" applyAlignment="1">
      <alignment horizontal="right" vertical="top"/>
    </xf>
    <xf numFmtId="0" fontId="9" fillId="0" borderId="2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43" fontId="5" fillId="0" borderId="2" xfId="1" applyFont="1" applyBorder="1" applyAlignment="1">
      <alignment horizontal="center" vertical="top" shrinkToFit="1"/>
    </xf>
    <xf numFmtId="43" fontId="6" fillId="0" borderId="2" xfId="1" applyFont="1" applyBorder="1" applyAlignment="1">
      <alignment horizontal="right" vertical="top" shrinkToFit="1"/>
    </xf>
    <xf numFmtId="43" fontId="5" fillId="0" borderId="2" xfId="1" applyFont="1" applyBorder="1" applyAlignment="1">
      <alignment horizontal="right" vertical="top" shrinkToFit="1"/>
    </xf>
    <xf numFmtId="0" fontId="6" fillId="0" borderId="2" xfId="0" applyFont="1" applyBorder="1" applyAlignment="1">
      <alignment vertical="top"/>
    </xf>
    <xf numFmtId="43" fontId="6" fillId="0" borderId="2" xfId="1" quotePrefix="1" applyFont="1" applyBorder="1" applyAlignment="1">
      <alignment horizontal="center" vertical="top" shrinkToFit="1"/>
    </xf>
    <xf numFmtId="43" fontId="6" fillId="0" borderId="2" xfId="1" applyFont="1" applyBorder="1" applyAlignment="1">
      <alignment vertical="top" shrinkToFit="1"/>
    </xf>
    <xf numFmtId="0" fontId="9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indent="1"/>
    </xf>
    <xf numFmtId="43" fontId="6" fillId="0" borderId="2" xfId="1" quotePrefix="1" applyFont="1" applyBorder="1" applyAlignment="1">
      <alignment horizontal="right" vertical="top" shrinkToFit="1"/>
    </xf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/>
    </xf>
    <xf numFmtId="43" fontId="13" fillId="0" borderId="1" xfId="1" applyFont="1" applyBorder="1" applyAlignment="1">
      <alignment horizontal="right" vertical="top"/>
    </xf>
    <xf numFmtId="43" fontId="10" fillId="0" borderId="1" xfId="1" applyFont="1" applyBorder="1" applyAlignment="1">
      <alignment horizontal="right" vertical="top"/>
    </xf>
    <xf numFmtId="49" fontId="14" fillId="0" borderId="1" xfId="0" applyNumberFormat="1" applyFont="1" applyBorder="1" applyAlignment="1">
      <alignment vertical="top"/>
    </xf>
    <xf numFmtId="43" fontId="14" fillId="0" borderId="1" xfId="1" applyFont="1" applyBorder="1" applyAlignment="1">
      <alignment horizontal="right" vertical="top"/>
    </xf>
    <xf numFmtId="49" fontId="13" fillId="0" borderId="1" xfId="0" applyNumberFormat="1" applyFont="1" applyBorder="1" applyAlignment="1">
      <alignment horizontal="left" vertical="top" indent="1"/>
    </xf>
    <xf numFmtId="49" fontId="13" fillId="0" borderId="1" xfId="0" applyNumberFormat="1" applyFont="1" applyBorder="1" applyAlignment="1">
      <alignment horizontal="center" vertical="top"/>
    </xf>
    <xf numFmtId="49" fontId="15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indent="1"/>
    </xf>
    <xf numFmtId="0" fontId="11" fillId="0" borderId="1" xfId="0" applyFont="1" applyBorder="1" applyAlignment="1">
      <alignment vertical="top"/>
    </xf>
    <xf numFmtId="43" fontId="11" fillId="0" borderId="1" xfId="1" applyFont="1" applyBorder="1" applyAlignment="1">
      <alignment vertical="top"/>
    </xf>
    <xf numFmtId="0" fontId="17" fillId="0" borderId="1" xfId="0" applyFont="1" applyBorder="1"/>
    <xf numFmtId="49" fontId="11" fillId="0" borderId="1" xfId="0" applyNumberFormat="1" applyFont="1" applyBorder="1" applyAlignment="1">
      <alignment horizontal="left" vertical="top" indent="1"/>
    </xf>
    <xf numFmtId="49" fontId="11" fillId="0" borderId="1" xfId="0" applyNumberFormat="1" applyFont="1" applyBorder="1" applyAlignment="1">
      <alignment horizontal="center" vertical="top"/>
    </xf>
    <xf numFmtId="49" fontId="13" fillId="0" borderId="1" xfId="2" applyNumberFormat="1" applyFont="1" applyBorder="1" applyAlignment="1">
      <alignment horizontal="left" vertical="top" indent="1"/>
    </xf>
    <xf numFmtId="0" fontId="13" fillId="0" borderId="1" xfId="0" applyFont="1" applyBorder="1" applyAlignment="1">
      <alignment horizontal="left" vertical="top" indent="1"/>
    </xf>
    <xf numFmtId="49" fontId="14" fillId="0" borderId="1" xfId="0" applyNumberFormat="1" applyFont="1" applyBorder="1" applyAlignment="1">
      <alignment horizontal="left" vertical="top" indent="1"/>
    </xf>
    <xf numFmtId="43" fontId="10" fillId="0" borderId="1" xfId="1" applyFont="1" applyBorder="1" applyAlignment="1">
      <alignment vertical="top"/>
    </xf>
    <xf numFmtId="49" fontId="10" fillId="0" borderId="1" xfId="0" applyNumberFormat="1" applyFont="1" applyBorder="1" applyAlignment="1">
      <alignment horizontal="left" vertical="top" indent="2"/>
    </xf>
    <xf numFmtId="0" fontId="5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43" fontId="5" fillId="0" borderId="3" xfId="1" applyNumberFormat="1" applyFont="1" applyBorder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5" fillId="0" borderId="3" xfId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left" vertical="top" indent="1"/>
    </xf>
    <xf numFmtId="49" fontId="3" fillId="0" borderId="3" xfId="0" applyNumberFormat="1" applyFont="1" applyBorder="1" applyAlignment="1">
      <alignment horizontal="center" vertical="top"/>
    </xf>
    <xf numFmtId="43" fontId="6" fillId="0" borderId="3" xfId="1" quotePrefix="1" applyFont="1" applyBorder="1" applyAlignment="1">
      <alignment horizontal="center" vertical="top"/>
    </xf>
    <xf numFmtId="43" fontId="3" fillId="0" borderId="3" xfId="1" applyFont="1" applyBorder="1" applyAlignment="1">
      <alignment horizontal="right" vertical="top"/>
    </xf>
    <xf numFmtId="43" fontId="6" fillId="0" borderId="3" xfId="1" quotePrefix="1" applyFont="1" applyBorder="1" applyAlignment="1">
      <alignment horizontal="center" vertical="center"/>
    </xf>
    <xf numFmtId="43" fontId="6" fillId="0" borderId="3" xfId="1" applyFont="1" applyBorder="1" applyAlignment="1">
      <alignment vertical="center"/>
    </xf>
    <xf numFmtId="43" fontId="6" fillId="0" borderId="3" xfId="1" quotePrefix="1" applyFont="1" applyBorder="1" applyAlignment="1">
      <alignment horizontal="right" vertical="center"/>
    </xf>
    <xf numFmtId="0" fontId="6" fillId="0" borderId="3" xfId="0" applyFont="1" applyBorder="1" applyAlignment="1">
      <alignment vertical="top"/>
    </xf>
    <xf numFmtId="0" fontId="6" fillId="0" borderId="3" xfId="0" applyFont="1" applyBorder="1" applyAlignment="1">
      <alignment vertical="center"/>
    </xf>
    <xf numFmtId="0" fontId="9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/>
    </xf>
    <xf numFmtId="43" fontId="5" fillId="0" borderId="3" xfId="1" quotePrefix="1" applyFont="1" applyBorder="1" applyAlignment="1">
      <alignment horizontal="center" vertical="top" shrinkToFit="1"/>
    </xf>
    <xf numFmtId="43" fontId="6" fillId="0" borderId="3" xfId="1" applyFont="1" applyBorder="1" applyAlignment="1">
      <alignment horizontal="right" vertical="top" shrinkToFit="1"/>
    </xf>
    <xf numFmtId="43" fontId="5" fillId="0" borderId="3" xfId="1" applyFont="1" applyBorder="1" applyAlignment="1">
      <alignment horizontal="right" vertical="top" shrinkToFit="1"/>
    </xf>
    <xf numFmtId="43" fontId="6" fillId="0" borderId="3" xfId="1" applyFont="1" applyBorder="1" applyAlignment="1">
      <alignment vertical="top" shrinkToFit="1"/>
    </xf>
    <xf numFmtId="43" fontId="6" fillId="0" borderId="3" xfId="1" quotePrefix="1" applyFont="1" applyBorder="1" applyAlignment="1">
      <alignment horizontal="center" vertical="top" shrinkToFit="1"/>
    </xf>
    <xf numFmtId="0" fontId="6" fillId="0" borderId="3" xfId="0" applyFont="1" applyBorder="1" applyAlignment="1">
      <alignment vertical="top" shrinkToFit="1"/>
    </xf>
    <xf numFmtId="43" fontId="5" fillId="0" borderId="3" xfId="1" applyFont="1" applyBorder="1" applyAlignment="1">
      <alignment vertical="center"/>
    </xf>
    <xf numFmtId="49" fontId="3" fillId="0" borderId="3" xfId="0" applyNumberFormat="1" applyFont="1" applyBorder="1" applyAlignment="1">
      <alignment vertical="top"/>
    </xf>
    <xf numFmtId="0" fontId="2" fillId="0" borderId="3" xfId="0" applyFont="1" applyBorder="1" applyAlignment="1">
      <alignment vertical="top"/>
    </xf>
    <xf numFmtId="43" fontId="6" fillId="0" borderId="3" xfId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43" fontId="5" fillId="0" borderId="3" xfId="1" applyFont="1" applyBorder="1" applyAlignment="1">
      <alignment horizontal="left" vertical="center" shrinkToFit="1"/>
    </xf>
    <xf numFmtId="43" fontId="3" fillId="0" borderId="1" xfId="1" quotePrefix="1" applyFont="1" applyBorder="1" applyAlignment="1">
      <alignment horizontal="right" vertical="top"/>
    </xf>
    <xf numFmtId="43" fontId="6" fillId="0" borderId="4" xfId="1" applyFont="1" applyBorder="1" applyAlignment="1">
      <alignment vertical="top" shrinkToFit="1"/>
    </xf>
    <xf numFmtId="164" fontId="8" fillId="0" borderId="0" xfId="0" applyNumberFormat="1" applyFont="1"/>
    <xf numFmtId="49" fontId="13" fillId="0" borderId="1" xfId="0" applyNumberFormat="1" applyFont="1" applyBorder="1" applyAlignment="1">
      <alignment horizontal="left" vertical="top" wrapText="1" indent="1"/>
    </xf>
    <xf numFmtId="164" fontId="0" fillId="0" borderId="0" xfId="0" applyNumberFormat="1"/>
    <xf numFmtId="0" fontId="11" fillId="0" borderId="1" xfId="0" applyFont="1" applyBorder="1" applyAlignment="1">
      <alignment horizontal="left" vertical="top"/>
    </xf>
    <xf numFmtId="43" fontId="11" fillId="0" borderId="1" xfId="1" applyFont="1" applyBorder="1" applyAlignment="1">
      <alignment horizontal="left" vertical="top"/>
    </xf>
    <xf numFmtId="49" fontId="3" fillId="0" borderId="1" xfId="0" applyNumberFormat="1" applyFont="1" applyBorder="1" applyAlignment="1">
      <alignment vertical="top"/>
    </xf>
    <xf numFmtId="49" fontId="10" fillId="0" borderId="1" xfId="0" applyNumberFormat="1" applyFont="1" applyBorder="1" applyAlignment="1">
      <alignment vertical="top"/>
    </xf>
    <xf numFmtId="49" fontId="10" fillId="0" borderId="1" xfId="0" applyNumberFormat="1" applyFont="1" applyBorder="1" applyAlignment="1">
      <alignment horizontal="center" vertical="top"/>
    </xf>
    <xf numFmtId="49" fontId="19" fillId="0" borderId="1" xfId="0" applyNumberFormat="1" applyFont="1" applyBorder="1" applyAlignment="1">
      <alignment horizontal="left" vertical="top" indent="1"/>
    </xf>
    <xf numFmtId="0" fontId="6" fillId="0" borderId="0" xfId="0" applyFont="1" applyBorder="1" applyAlignment="1">
      <alignment vertical="top" shrinkToFit="1"/>
    </xf>
    <xf numFmtId="43" fontId="6" fillId="0" borderId="0" xfId="0" applyNumberFormat="1" applyFont="1" applyBorder="1"/>
    <xf numFmtId="43" fontId="0" fillId="0" borderId="0" xfId="0" applyNumberFormat="1"/>
    <xf numFmtId="43" fontId="0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49" fontId="10" fillId="0" borderId="1" xfId="0" applyNumberFormat="1" applyFont="1" applyBorder="1" applyAlignment="1">
      <alignment vertical="top"/>
    </xf>
    <xf numFmtId="0" fontId="5" fillId="0" borderId="0" xfId="0" applyFont="1" applyBorder="1" applyAlignment="1">
      <alignment horizontal="left" vertical="center"/>
    </xf>
    <xf numFmtId="43" fontId="5" fillId="0" borderId="0" xfId="1" applyFont="1" applyBorder="1" applyAlignment="1">
      <alignment horizontal="left" vertical="center" shrinkToFit="1"/>
    </xf>
    <xf numFmtId="0" fontId="5" fillId="0" borderId="3" xfId="0" applyFont="1" applyBorder="1" applyAlignment="1">
      <alignment vertical="center"/>
    </xf>
    <xf numFmtId="43" fontId="5" fillId="0" borderId="3" xfId="1" quotePrefix="1" applyFont="1" applyBorder="1" applyAlignment="1">
      <alignment horizontal="center" vertical="top"/>
    </xf>
    <xf numFmtId="43" fontId="5" fillId="0" borderId="3" xfId="1" quotePrefix="1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49" fontId="10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9" fontId="16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49" fontId="10" fillId="0" borderId="1" xfId="0" applyNumberFormat="1" applyFont="1" applyBorder="1" applyAlignment="1">
      <alignment vertical="top"/>
    </xf>
    <xf numFmtId="49" fontId="11" fillId="0" borderId="0" xfId="0" applyNumberFormat="1" applyFont="1" applyAlignment="1">
      <alignment vertical="top"/>
    </xf>
    <xf numFmtId="49" fontId="10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view="pageBreakPreview" zoomScale="115" zoomScaleSheetLayoutView="115" workbookViewId="0">
      <selection activeCell="F19" sqref="F19"/>
    </sheetView>
  </sheetViews>
  <sheetFormatPr defaultRowHeight="15.75"/>
  <cols>
    <col min="1" max="1" width="31.7109375" style="1" customWidth="1"/>
    <col min="2" max="2" width="6.85546875" style="1" customWidth="1"/>
    <col min="3" max="3" width="18.42578125" style="1" bestFit="1" customWidth="1"/>
    <col min="4" max="4" width="17.28515625" style="1" bestFit="1" customWidth="1"/>
    <col min="5" max="5" width="26.140625" style="1" customWidth="1"/>
    <col min="6" max="6" width="5.42578125" style="1" bestFit="1" customWidth="1"/>
    <col min="7" max="7" width="16.42578125" style="1" bestFit="1" customWidth="1"/>
    <col min="8" max="8" width="16.85546875" style="1" customWidth="1"/>
    <col min="9" max="9" width="9.140625" style="1"/>
    <col min="10" max="10" width="15.5703125" style="1" bestFit="1" customWidth="1"/>
    <col min="11" max="16384" width="9.140625" style="1"/>
  </cols>
  <sheetData>
    <row r="1" spans="1:10">
      <c r="A1" s="135" t="s">
        <v>79</v>
      </c>
      <c r="B1" s="135"/>
      <c r="C1" s="135"/>
      <c r="D1" s="135"/>
      <c r="E1" s="136"/>
      <c r="F1" s="136"/>
      <c r="G1" s="136"/>
      <c r="H1" s="136"/>
    </row>
    <row r="2" spans="1:10">
      <c r="A2" s="135" t="s">
        <v>162</v>
      </c>
      <c r="B2" s="135"/>
      <c r="C2" s="135"/>
      <c r="D2" s="135"/>
      <c r="E2" s="136"/>
      <c r="F2" s="136"/>
      <c r="G2" s="136"/>
      <c r="H2" s="136"/>
    </row>
    <row r="3" spans="1:10">
      <c r="A3" s="138" t="s">
        <v>82</v>
      </c>
      <c r="B3" s="138"/>
      <c r="C3" s="138"/>
      <c r="D3" s="138"/>
      <c r="E3" s="2"/>
      <c r="F3" s="2"/>
      <c r="G3" s="2"/>
      <c r="H3" s="19" t="s">
        <v>83</v>
      </c>
    </row>
    <row r="4" spans="1:10" ht="15.75" customHeight="1">
      <c r="A4" s="140" t="s">
        <v>84</v>
      </c>
      <c r="B4" s="137" t="s">
        <v>53</v>
      </c>
      <c r="C4" s="139" t="s">
        <v>163</v>
      </c>
      <c r="D4" s="139"/>
      <c r="E4" s="140" t="s">
        <v>84</v>
      </c>
      <c r="F4" s="137" t="s">
        <v>53</v>
      </c>
      <c r="G4" s="139" t="s">
        <v>163</v>
      </c>
      <c r="H4" s="139"/>
    </row>
    <row r="5" spans="1:10" ht="15" customHeight="1">
      <c r="A5" s="141"/>
      <c r="B5" s="137"/>
      <c r="C5" s="36" t="s">
        <v>51</v>
      </c>
      <c r="D5" s="36" t="s">
        <v>51</v>
      </c>
      <c r="E5" s="141"/>
      <c r="F5" s="137"/>
      <c r="G5" s="36" t="s">
        <v>51</v>
      </c>
      <c r="H5" s="36" t="s">
        <v>51</v>
      </c>
    </row>
    <row r="6" spans="1:10" ht="21" customHeight="1">
      <c r="A6" s="42" t="s">
        <v>0</v>
      </c>
      <c r="B6" s="43" t="s">
        <v>48</v>
      </c>
      <c r="C6" s="13"/>
      <c r="D6" s="14">
        <f>SUM(C7:C8)</f>
        <v>772240617</v>
      </c>
      <c r="E6" s="42" t="s">
        <v>1</v>
      </c>
      <c r="F6" s="43" t="s">
        <v>50</v>
      </c>
      <c r="G6" s="13"/>
      <c r="H6" s="14">
        <f>SUM(G7:G15)</f>
        <v>1296994022.02</v>
      </c>
      <c r="J6" s="17"/>
    </row>
    <row r="7" spans="1:10" ht="21" customHeight="1">
      <c r="A7" s="12" t="s">
        <v>3</v>
      </c>
      <c r="B7" s="44"/>
      <c r="C7" s="13">
        <v>772240617</v>
      </c>
      <c r="D7" s="14"/>
      <c r="E7" s="12" t="s">
        <v>2</v>
      </c>
      <c r="F7" s="12"/>
      <c r="G7" s="13">
        <v>550150170.01999998</v>
      </c>
      <c r="H7" s="14"/>
    </row>
    <row r="8" spans="1:10" ht="21" customHeight="1">
      <c r="A8" s="12"/>
      <c r="B8" s="44"/>
      <c r="C8" s="13"/>
      <c r="D8" s="14"/>
      <c r="E8" s="12" t="s">
        <v>4</v>
      </c>
      <c r="F8" s="12"/>
      <c r="G8" s="13">
        <v>267085368.5</v>
      </c>
      <c r="H8" s="14"/>
    </row>
    <row r="9" spans="1:10" ht="21" customHeight="1">
      <c r="A9" s="42" t="s">
        <v>5</v>
      </c>
      <c r="B9" s="43" t="s">
        <v>49</v>
      </c>
      <c r="C9" s="13"/>
      <c r="D9" s="14">
        <f>SUM(C10:C14)</f>
        <v>182626696</v>
      </c>
      <c r="E9" s="12" t="s">
        <v>6</v>
      </c>
      <c r="F9" s="12"/>
      <c r="G9" s="13">
        <v>104588848.90000001</v>
      </c>
      <c r="H9" s="14"/>
    </row>
    <row r="10" spans="1:10" ht="21" customHeight="1">
      <c r="A10" s="45" t="s">
        <v>118</v>
      </c>
      <c r="B10" s="45"/>
      <c r="C10" s="13">
        <v>23759370</v>
      </c>
      <c r="D10" s="14"/>
      <c r="E10" s="12" t="s">
        <v>7</v>
      </c>
      <c r="F10" s="12"/>
      <c r="G10" s="13">
        <v>66134225</v>
      </c>
      <c r="H10" s="14"/>
    </row>
    <row r="11" spans="1:10" ht="21" customHeight="1">
      <c r="A11" s="45" t="s">
        <v>117</v>
      </c>
      <c r="B11" s="45"/>
      <c r="C11" s="13">
        <v>120625976</v>
      </c>
      <c r="D11" s="14"/>
      <c r="E11" s="12" t="s">
        <v>8</v>
      </c>
      <c r="F11" s="12"/>
      <c r="G11" s="13">
        <v>25571792.100000001</v>
      </c>
      <c r="H11" s="14"/>
    </row>
    <row r="12" spans="1:10" ht="21" customHeight="1">
      <c r="A12" s="12" t="s">
        <v>87</v>
      </c>
      <c r="B12" s="12"/>
      <c r="C12" s="13">
        <v>1976782</v>
      </c>
      <c r="D12" s="14"/>
      <c r="E12" s="12" t="s">
        <v>130</v>
      </c>
      <c r="F12" s="12"/>
      <c r="G12" s="108">
        <v>55257078.399999999</v>
      </c>
      <c r="H12" s="14"/>
    </row>
    <row r="13" spans="1:10" ht="21" customHeight="1">
      <c r="A13" s="12" t="s">
        <v>9</v>
      </c>
      <c r="B13" s="12"/>
      <c r="C13" s="13">
        <v>36264568</v>
      </c>
      <c r="D13" s="14"/>
      <c r="E13" s="12" t="s">
        <v>10</v>
      </c>
      <c r="F13" s="12"/>
      <c r="G13" s="13">
        <v>17308222</v>
      </c>
      <c r="H13" s="14"/>
    </row>
    <row r="14" spans="1:10" ht="21" customHeight="1">
      <c r="A14" s="12"/>
      <c r="B14" s="12"/>
      <c r="C14" s="13"/>
      <c r="D14" s="14"/>
      <c r="E14" s="12" t="s">
        <v>12</v>
      </c>
      <c r="F14" s="12"/>
      <c r="G14" s="13">
        <v>12333204.5</v>
      </c>
      <c r="H14" s="14"/>
    </row>
    <row r="15" spans="1:10" ht="21" customHeight="1">
      <c r="A15" s="12"/>
      <c r="B15" s="12"/>
      <c r="C15" s="13"/>
      <c r="D15" s="14"/>
      <c r="E15" s="12" t="s">
        <v>164</v>
      </c>
      <c r="F15" s="12"/>
      <c r="G15" s="13">
        <v>198565112.59999999</v>
      </c>
      <c r="H15" s="14"/>
    </row>
    <row r="16" spans="1:10" ht="21.95" customHeight="1">
      <c r="A16" s="11" t="s">
        <v>52</v>
      </c>
      <c r="B16" s="12"/>
      <c r="C16" s="13"/>
      <c r="D16" s="14">
        <f>SUM(D6:D15)</f>
        <v>954867313</v>
      </c>
      <c r="E16" s="11" t="s">
        <v>52</v>
      </c>
      <c r="F16" s="12"/>
      <c r="G16" s="13"/>
      <c r="H16" s="14">
        <f>SUM(H6:H15)</f>
        <v>1296994022.02</v>
      </c>
    </row>
    <row r="17" spans="1:8" ht="21.95" customHeight="1">
      <c r="A17" s="15" t="s">
        <v>11</v>
      </c>
      <c r="B17" s="15"/>
      <c r="C17" s="13"/>
      <c r="D17" s="16">
        <f>H16-D16</f>
        <v>342126709.01999998</v>
      </c>
      <c r="E17" s="12"/>
      <c r="F17" s="12"/>
      <c r="G17" s="13"/>
      <c r="H17" s="14"/>
    </row>
    <row r="18" spans="1:8" ht="21.95" customHeight="1">
      <c r="A18" s="46" t="s">
        <v>78</v>
      </c>
      <c r="B18" s="47"/>
      <c r="C18" s="14"/>
      <c r="D18" s="14">
        <f>D17+D16</f>
        <v>1296994022.02</v>
      </c>
      <c r="E18" s="46" t="s">
        <v>78</v>
      </c>
      <c r="F18" s="47"/>
      <c r="G18" s="14"/>
      <c r="H18" s="14">
        <f>H16</f>
        <v>1296994022.02</v>
      </c>
    </row>
    <row r="20" spans="1:8">
      <c r="A20" s="29"/>
      <c r="C20" s="134"/>
      <c r="D20" s="134"/>
      <c r="G20" s="134"/>
      <c r="H20" s="134"/>
    </row>
    <row r="21" spans="1:8">
      <c r="A21" s="1" t="s">
        <v>110</v>
      </c>
      <c r="B21" s="3"/>
      <c r="C21" s="142" t="s">
        <v>54</v>
      </c>
      <c r="D21" s="142"/>
      <c r="E21" s="142"/>
      <c r="G21" s="142" t="s">
        <v>55</v>
      </c>
      <c r="H21" s="142"/>
    </row>
    <row r="22" spans="1:8">
      <c r="A22" s="1" t="s">
        <v>111</v>
      </c>
      <c r="B22" s="3"/>
      <c r="C22" s="142" t="s">
        <v>56</v>
      </c>
      <c r="D22" s="142"/>
      <c r="E22" s="142"/>
      <c r="G22" s="142" t="s">
        <v>56</v>
      </c>
      <c r="H22" s="142"/>
    </row>
    <row r="23" spans="1:8">
      <c r="B23" s="3"/>
      <c r="C23" s="34"/>
      <c r="D23" s="34"/>
      <c r="E23" s="34"/>
      <c r="G23" s="34"/>
      <c r="H23" s="34"/>
    </row>
    <row r="25" spans="1:8">
      <c r="A25" s="123" t="s">
        <v>184</v>
      </c>
      <c r="C25" s="32"/>
      <c r="D25" s="123" t="s">
        <v>129</v>
      </c>
      <c r="E25" s="32"/>
      <c r="G25" s="134" t="s">
        <v>129</v>
      </c>
      <c r="H25" s="134"/>
    </row>
    <row r="26" spans="1:8">
      <c r="A26" s="31" t="s">
        <v>56</v>
      </c>
      <c r="C26" s="32"/>
      <c r="D26" s="123" t="s">
        <v>56</v>
      </c>
      <c r="E26" s="32"/>
      <c r="G26" s="134" t="s">
        <v>56</v>
      </c>
      <c r="H26" s="134"/>
    </row>
  </sheetData>
  <mergeCells count="17">
    <mergeCell ref="G25:H25"/>
    <mergeCell ref="G26:H26"/>
    <mergeCell ref="C21:E21"/>
    <mergeCell ref="C22:E22"/>
    <mergeCell ref="G21:H21"/>
    <mergeCell ref="G22:H22"/>
    <mergeCell ref="G20:H20"/>
    <mergeCell ref="C20:D20"/>
    <mergeCell ref="A1:H1"/>
    <mergeCell ref="A2:H2"/>
    <mergeCell ref="F4:F5"/>
    <mergeCell ref="B4:B5"/>
    <mergeCell ref="A3:D3"/>
    <mergeCell ref="C4:D4"/>
    <mergeCell ref="G4:H4"/>
    <mergeCell ref="A4:A5"/>
    <mergeCell ref="E4:E5"/>
  </mergeCells>
  <printOptions horizontalCentered="1"/>
  <pageMargins left="0.39370078740157483" right="0.39370078740157483" top="1.4960629921259843" bottom="0.78740157480314965" header="0" footer="0"/>
  <pageSetup paperSize="5" scale="9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33"/>
  <sheetViews>
    <sheetView view="pageBreakPreview" topLeftCell="A13" zoomScale="115" zoomScaleSheetLayoutView="115" workbookViewId="0">
      <selection activeCell="H25" sqref="H25"/>
    </sheetView>
  </sheetViews>
  <sheetFormatPr defaultColWidth="15.28515625" defaultRowHeight="15.75"/>
  <cols>
    <col min="1" max="1" width="49" style="4" customWidth="1"/>
    <col min="2" max="7" width="15.28515625" style="4"/>
    <col min="8" max="8" width="15.5703125" style="4" bestFit="1" customWidth="1"/>
    <col min="9" max="16384" width="15.28515625" style="4"/>
  </cols>
  <sheetData>
    <row r="1" spans="1:8">
      <c r="A1" s="143" t="s">
        <v>64</v>
      </c>
      <c r="B1" s="143"/>
      <c r="C1" s="143"/>
      <c r="D1" s="143"/>
      <c r="E1" s="143"/>
      <c r="F1" s="143"/>
      <c r="G1" s="143"/>
    </row>
    <row r="2" spans="1:8">
      <c r="A2" s="144" t="s">
        <v>165</v>
      </c>
      <c r="B2" s="144"/>
      <c r="C2" s="144"/>
      <c r="D2" s="144"/>
      <c r="E2" s="144"/>
      <c r="F2" s="144"/>
      <c r="G2" s="144"/>
    </row>
    <row r="3" spans="1:8">
      <c r="A3" s="145" t="s">
        <v>84</v>
      </c>
      <c r="B3" s="145" t="s">
        <v>65</v>
      </c>
      <c r="C3" s="37" t="s">
        <v>66</v>
      </c>
      <c r="D3" s="37" t="s">
        <v>67</v>
      </c>
      <c r="E3" s="146" t="s">
        <v>166</v>
      </c>
      <c r="F3" s="146"/>
      <c r="G3" s="38" t="s">
        <v>68</v>
      </c>
    </row>
    <row r="4" spans="1:8">
      <c r="A4" s="145"/>
      <c r="B4" s="145"/>
      <c r="C4" s="37"/>
      <c r="D4" s="37"/>
      <c r="E4" s="5" t="s">
        <v>66</v>
      </c>
      <c r="F4" s="5" t="s">
        <v>67</v>
      </c>
      <c r="G4" s="5" t="s">
        <v>47</v>
      </c>
    </row>
    <row r="5" spans="1:8" ht="24.95" customHeight="1">
      <c r="A5" s="48" t="s">
        <v>0</v>
      </c>
      <c r="B5" s="49" t="s">
        <v>48</v>
      </c>
      <c r="C5" s="50"/>
      <c r="D5" s="50"/>
      <c r="E5" s="51"/>
      <c r="F5" s="51"/>
      <c r="G5" s="52">
        <f>F6+F7</f>
        <v>772240617</v>
      </c>
    </row>
    <row r="6" spans="1:8" ht="24.95" customHeight="1">
      <c r="A6" s="53" t="s">
        <v>3</v>
      </c>
      <c r="B6" s="53"/>
      <c r="C6" s="54"/>
      <c r="D6" s="55">
        <v>772240617</v>
      </c>
      <c r="E6" s="54" t="s">
        <v>69</v>
      </c>
      <c r="F6" s="51">
        <f>D6-C6</f>
        <v>772240617</v>
      </c>
      <c r="G6" s="51"/>
    </row>
    <row r="7" spans="1:8" ht="24.95" customHeight="1">
      <c r="A7" s="53" t="s">
        <v>70</v>
      </c>
      <c r="B7" s="53"/>
      <c r="C7" s="54"/>
      <c r="D7" s="55"/>
      <c r="E7" s="54">
        <f>C7</f>
        <v>0</v>
      </c>
      <c r="F7" s="51">
        <f>D7</f>
        <v>0</v>
      </c>
      <c r="G7" s="51"/>
    </row>
    <row r="8" spans="1:8" ht="24.95" customHeight="1">
      <c r="A8" s="56" t="s">
        <v>71</v>
      </c>
      <c r="B8" s="49" t="s">
        <v>49</v>
      </c>
      <c r="C8" s="50"/>
      <c r="D8" s="50"/>
      <c r="E8" s="51"/>
      <c r="F8" s="51"/>
      <c r="G8" s="52">
        <f>SUM(F10:F14)</f>
        <v>182626696</v>
      </c>
    </row>
    <row r="9" spans="1:8" ht="24.95" customHeight="1">
      <c r="A9" s="56" t="s">
        <v>72</v>
      </c>
      <c r="B9" s="49"/>
      <c r="C9" s="50"/>
      <c r="D9" s="50"/>
      <c r="E9" s="51"/>
      <c r="F9" s="51"/>
      <c r="G9" s="52"/>
    </row>
    <row r="10" spans="1:8" ht="24.95" customHeight="1">
      <c r="A10" s="53" t="s">
        <v>132</v>
      </c>
      <c r="B10" s="53"/>
      <c r="C10" s="51">
        <v>6463</v>
      </c>
      <c r="D10" s="55">
        <v>23765833</v>
      </c>
      <c r="E10" s="54" t="s">
        <v>69</v>
      </c>
      <c r="F10" s="51">
        <f>D10-C10</f>
        <v>23759370</v>
      </c>
      <c r="G10" s="52"/>
    </row>
    <row r="11" spans="1:8" ht="24.95" customHeight="1">
      <c r="A11" s="53" t="s">
        <v>133</v>
      </c>
      <c r="B11" s="53"/>
      <c r="C11" s="51">
        <v>71700</v>
      </c>
      <c r="D11" s="55">
        <v>120697676</v>
      </c>
      <c r="E11" s="54"/>
      <c r="F11" s="51">
        <f>D11-C11</f>
        <v>120625976</v>
      </c>
      <c r="G11" s="52"/>
    </row>
    <row r="12" spans="1:8" ht="24.95" customHeight="1">
      <c r="A12" s="53" t="s">
        <v>119</v>
      </c>
      <c r="B12" s="53"/>
      <c r="C12" s="51">
        <v>1250</v>
      </c>
      <c r="D12" s="55">
        <v>1978032</v>
      </c>
      <c r="E12" s="54" t="s">
        <v>69</v>
      </c>
      <c r="F12" s="51">
        <f>D12-C12</f>
        <v>1976782</v>
      </c>
      <c r="G12" s="52"/>
    </row>
    <row r="13" spans="1:8" ht="24.95" customHeight="1">
      <c r="A13" s="53" t="s">
        <v>9</v>
      </c>
      <c r="B13" s="53"/>
      <c r="C13" s="51"/>
      <c r="D13" s="55">
        <v>36264568</v>
      </c>
      <c r="E13" s="54" t="s">
        <v>69</v>
      </c>
      <c r="F13" s="51">
        <f>D13-C13</f>
        <v>36264568</v>
      </c>
      <c r="G13" s="52"/>
    </row>
    <row r="14" spans="1:8" ht="24.95" customHeight="1">
      <c r="A14" s="53"/>
      <c r="B14" s="53"/>
      <c r="C14" s="54" t="s">
        <v>69</v>
      </c>
      <c r="D14" s="55"/>
      <c r="E14" s="54" t="s">
        <v>69</v>
      </c>
      <c r="F14" s="51">
        <f>D14</f>
        <v>0</v>
      </c>
      <c r="G14" s="52"/>
    </row>
    <row r="15" spans="1:8" ht="24.95" customHeight="1">
      <c r="A15" s="48" t="s">
        <v>1</v>
      </c>
      <c r="B15" s="49" t="s">
        <v>50</v>
      </c>
      <c r="C15" s="55"/>
      <c r="D15" s="55"/>
      <c r="E15" s="54"/>
      <c r="F15" s="51"/>
      <c r="G15" s="52">
        <f>SUM(E16:E24)</f>
        <v>1296994022.02</v>
      </c>
      <c r="H15" s="18"/>
    </row>
    <row r="16" spans="1:8" ht="24.95" customHeight="1">
      <c r="A16" s="53" t="s">
        <v>2</v>
      </c>
      <c r="B16" s="57"/>
      <c r="C16" s="58">
        <v>588749488</v>
      </c>
      <c r="D16" s="58">
        <v>38599317.979999997</v>
      </c>
      <c r="E16" s="58">
        <f>C16-D16</f>
        <v>550150170.01999998</v>
      </c>
      <c r="F16" s="54" t="s">
        <v>69</v>
      </c>
      <c r="G16" s="51"/>
    </row>
    <row r="17" spans="1:8" ht="24.75" customHeight="1">
      <c r="A17" s="53" t="s">
        <v>4</v>
      </c>
      <c r="B17" s="57"/>
      <c r="C17" s="55">
        <v>271077877</v>
      </c>
      <c r="D17" s="58">
        <v>3992508.5</v>
      </c>
      <c r="E17" s="58">
        <f t="shared" ref="E17:E24" si="0">C17-D17</f>
        <v>267085368.5</v>
      </c>
      <c r="F17" s="54" t="s">
        <v>69</v>
      </c>
      <c r="G17" s="51"/>
    </row>
    <row r="18" spans="1:8" ht="24.95" customHeight="1">
      <c r="A18" s="53" t="s">
        <v>6</v>
      </c>
      <c r="B18" s="57"/>
      <c r="C18" s="55">
        <v>104588848.90000001</v>
      </c>
      <c r="D18" s="58">
        <v>0</v>
      </c>
      <c r="E18" s="58">
        <f t="shared" si="0"/>
        <v>104588848.90000001</v>
      </c>
      <c r="F18" s="54" t="s">
        <v>69</v>
      </c>
      <c r="G18" s="51"/>
    </row>
    <row r="19" spans="1:8" ht="24.95" customHeight="1">
      <c r="A19" s="53" t="s">
        <v>7</v>
      </c>
      <c r="B19" s="57"/>
      <c r="C19" s="55">
        <v>118379859</v>
      </c>
      <c r="D19" s="58">
        <v>52245634</v>
      </c>
      <c r="E19" s="58">
        <f t="shared" si="0"/>
        <v>66134225</v>
      </c>
      <c r="F19" s="54" t="s">
        <v>69</v>
      </c>
      <c r="G19" s="51"/>
    </row>
    <row r="20" spans="1:8" ht="24.95" customHeight="1">
      <c r="A20" s="53" t="s">
        <v>8</v>
      </c>
      <c r="B20" s="57"/>
      <c r="C20" s="55">
        <v>35736758</v>
      </c>
      <c r="D20" s="58">
        <v>10164965.9</v>
      </c>
      <c r="E20" s="58">
        <f t="shared" si="0"/>
        <v>25571792.100000001</v>
      </c>
      <c r="F20" s="54" t="s">
        <v>69</v>
      </c>
      <c r="G20" s="51"/>
    </row>
    <row r="21" spans="1:8" ht="24.95" customHeight="1">
      <c r="A21" s="53" t="s">
        <v>120</v>
      </c>
      <c r="B21" s="57"/>
      <c r="C21" s="55">
        <v>73696348</v>
      </c>
      <c r="D21" s="58">
        <v>18439269.600000001</v>
      </c>
      <c r="E21" s="58">
        <f t="shared" si="0"/>
        <v>55257078.399999999</v>
      </c>
      <c r="F21" s="54"/>
      <c r="G21" s="51"/>
    </row>
    <row r="22" spans="1:8" ht="24.95" customHeight="1">
      <c r="A22" s="53" t="s">
        <v>10</v>
      </c>
      <c r="B22" s="57"/>
      <c r="C22" s="55">
        <v>26282747</v>
      </c>
      <c r="D22" s="58">
        <v>8974525</v>
      </c>
      <c r="E22" s="58">
        <f t="shared" si="0"/>
        <v>17308222</v>
      </c>
      <c r="F22" s="54" t="s">
        <v>69</v>
      </c>
      <c r="G22" s="51"/>
    </row>
    <row r="23" spans="1:8" ht="24.95" customHeight="1">
      <c r="A23" s="53" t="s">
        <v>12</v>
      </c>
      <c r="B23" s="57"/>
      <c r="C23" s="55">
        <v>15392016</v>
      </c>
      <c r="D23" s="55">
        <v>3058811.5</v>
      </c>
      <c r="E23" s="58">
        <f t="shared" si="0"/>
        <v>12333204.5</v>
      </c>
      <c r="F23" s="54" t="s">
        <v>69</v>
      </c>
      <c r="G23" s="51"/>
    </row>
    <row r="24" spans="1:8" ht="24.95" customHeight="1">
      <c r="A24" s="53" t="s">
        <v>164</v>
      </c>
      <c r="B24" s="57"/>
      <c r="C24" s="55">
        <v>209015908</v>
      </c>
      <c r="D24" s="55">
        <v>10450795.4</v>
      </c>
      <c r="E24" s="58">
        <f t="shared" si="0"/>
        <v>198565112.59999999</v>
      </c>
      <c r="F24" s="54" t="s">
        <v>69</v>
      </c>
      <c r="G24" s="51"/>
    </row>
    <row r="25" spans="1:8" ht="24.95" customHeight="1">
      <c r="A25" s="59" t="s">
        <v>47</v>
      </c>
      <c r="B25" s="60"/>
      <c r="C25" s="52">
        <f>SUM(C5:C24)</f>
        <v>1442999262.9000001</v>
      </c>
      <c r="D25" s="52">
        <f>SUM(D5:D24)</f>
        <v>1100872553.8800001</v>
      </c>
      <c r="E25" s="52">
        <f>SUM(E5:E24)</f>
        <v>1296994022.02</v>
      </c>
      <c r="F25" s="52">
        <f>SUM(F5:F24)</f>
        <v>954867313</v>
      </c>
      <c r="G25" s="52"/>
      <c r="H25" s="110">
        <f>G8+G5</f>
        <v>954867313</v>
      </c>
    </row>
    <row r="26" spans="1:8">
      <c r="A26" s="6"/>
      <c r="B26" s="7"/>
      <c r="C26" s="8"/>
      <c r="D26" s="109"/>
      <c r="E26" s="8"/>
      <c r="F26" s="8"/>
      <c r="G26" s="8"/>
    </row>
    <row r="27" spans="1:8">
      <c r="A27" s="6"/>
      <c r="B27" s="7"/>
      <c r="C27" s="8"/>
      <c r="D27" s="8"/>
      <c r="E27" s="8"/>
      <c r="F27" s="8"/>
      <c r="G27" s="8"/>
    </row>
    <row r="28" spans="1:8">
      <c r="A28" s="1" t="s">
        <v>104</v>
      </c>
      <c r="B28" s="142" t="s">
        <v>54</v>
      </c>
      <c r="C28" s="142"/>
      <c r="D28" s="142"/>
      <c r="E28" s="20"/>
      <c r="F28" s="142" t="s">
        <v>55</v>
      </c>
      <c r="G28" s="142"/>
    </row>
    <row r="29" spans="1:8">
      <c r="A29" s="1" t="s">
        <v>105</v>
      </c>
      <c r="B29" s="142" t="s">
        <v>56</v>
      </c>
      <c r="C29" s="142"/>
      <c r="D29" s="142"/>
      <c r="E29" s="20"/>
      <c r="F29" s="142" t="s">
        <v>56</v>
      </c>
      <c r="G29" s="142"/>
    </row>
    <row r="32" spans="1:8">
      <c r="A32" s="124" t="s">
        <v>184</v>
      </c>
      <c r="B32" s="134" t="s">
        <v>129</v>
      </c>
      <c r="C32" s="134"/>
      <c r="D32" s="134"/>
      <c r="E32" s="32"/>
      <c r="F32" s="134" t="s">
        <v>129</v>
      </c>
      <c r="G32" s="134"/>
    </row>
    <row r="33" spans="1:7">
      <c r="A33" s="33" t="s">
        <v>56</v>
      </c>
      <c r="B33" s="134" t="s">
        <v>56</v>
      </c>
      <c r="C33" s="134"/>
      <c r="D33" s="134"/>
      <c r="E33" s="32"/>
      <c r="F33" s="134" t="s">
        <v>56</v>
      </c>
      <c r="G33" s="134"/>
    </row>
  </sheetData>
  <mergeCells count="13">
    <mergeCell ref="F28:G28"/>
    <mergeCell ref="F29:G29"/>
    <mergeCell ref="F32:G32"/>
    <mergeCell ref="F33:G33"/>
    <mergeCell ref="B28:D28"/>
    <mergeCell ref="B29:D29"/>
    <mergeCell ref="B32:D32"/>
    <mergeCell ref="B33:D33"/>
    <mergeCell ref="A1:G1"/>
    <mergeCell ref="A2:G2"/>
    <mergeCell ref="A3:A4"/>
    <mergeCell ref="B3:B4"/>
    <mergeCell ref="E3:F3"/>
  </mergeCells>
  <printOptions horizontalCentered="1"/>
  <pageMargins left="0.74803149606299213" right="0.74803149606299213" top="1.4960629921259843" bottom="1.4960629921259843" header="0.31496062992125984" footer="0.31496062992125984"/>
  <pageSetup paperSize="5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74"/>
  <sheetViews>
    <sheetView view="pageBreakPreview" zoomScale="130" zoomScaleSheetLayoutView="130" workbookViewId="0">
      <selection activeCell="G72" sqref="G72"/>
    </sheetView>
  </sheetViews>
  <sheetFormatPr defaultRowHeight="16.5"/>
  <cols>
    <col min="1" max="1" width="39.140625" style="24" customWidth="1"/>
    <col min="2" max="2" width="6.28515625" style="24" customWidth="1"/>
    <col min="3" max="3" width="14.5703125" style="24" bestFit="1" customWidth="1"/>
    <col min="4" max="4" width="14.85546875" style="24" bestFit="1" customWidth="1"/>
    <col min="5" max="5" width="30.28515625" style="24" customWidth="1"/>
    <col min="6" max="6" width="5.85546875" style="24" customWidth="1"/>
    <col min="7" max="7" width="14.85546875" style="24" bestFit="1" customWidth="1"/>
    <col min="8" max="8" width="14" style="24" bestFit="1" customWidth="1"/>
    <col min="9" max="9" width="13.85546875" style="24" bestFit="1" customWidth="1"/>
    <col min="10" max="16384" width="9.140625" style="24"/>
  </cols>
  <sheetData>
    <row r="1" spans="1:10">
      <c r="A1" s="149" t="s">
        <v>63</v>
      </c>
      <c r="B1" s="149"/>
      <c r="C1" s="150"/>
      <c r="D1" s="150"/>
      <c r="E1" s="150"/>
      <c r="F1" s="150"/>
      <c r="G1" s="150"/>
      <c r="H1" s="150"/>
      <c r="I1" s="23"/>
      <c r="J1" s="23"/>
    </row>
    <row r="2" spans="1:10">
      <c r="A2" s="25"/>
      <c r="B2" s="25"/>
      <c r="C2" s="25"/>
      <c r="D2" s="25"/>
      <c r="E2" s="25"/>
      <c r="F2" s="25"/>
      <c r="G2" s="23"/>
      <c r="H2" s="23"/>
      <c r="I2" s="23"/>
      <c r="J2" s="23"/>
    </row>
    <row r="3" spans="1:10">
      <c r="A3" s="158" t="s">
        <v>167</v>
      </c>
      <c r="B3" s="158"/>
      <c r="C3" s="158"/>
      <c r="D3" s="158"/>
      <c r="E3" s="159"/>
      <c r="F3" s="159"/>
      <c r="G3" s="159"/>
      <c r="H3" s="159"/>
    </row>
    <row r="4" spans="1:10">
      <c r="A4" s="152" t="s">
        <v>85</v>
      </c>
      <c r="B4" s="152"/>
      <c r="C4" s="152"/>
      <c r="D4" s="152"/>
      <c r="E4" s="21"/>
      <c r="F4" s="21"/>
      <c r="G4" s="21"/>
      <c r="H4" s="22" t="s">
        <v>86</v>
      </c>
    </row>
    <row r="5" spans="1:10" ht="15" customHeight="1">
      <c r="A5" s="151" t="s">
        <v>84</v>
      </c>
      <c r="B5" s="153" t="s">
        <v>57</v>
      </c>
      <c r="C5" s="156" t="s">
        <v>163</v>
      </c>
      <c r="D5" s="157"/>
      <c r="E5" s="154" t="s">
        <v>84</v>
      </c>
      <c r="F5" s="153" t="s">
        <v>57</v>
      </c>
      <c r="G5" s="156" t="s">
        <v>163</v>
      </c>
      <c r="H5" s="157"/>
    </row>
    <row r="6" spans="1:10" ht="15" customHeight="1">
      <c r="A6" s="151"/>
      <c r="B6" s="153"/>
      <c r="C6" s="40" t="s">
        <v>51</v>
      </c>
      <c r="D6" s="40" t="s">
        <v>51</v>
      </c>
      <c r="E6" s="155"/>
      <c r="F6" s="153"/>
      <c r="G6" s="40" t="s">
        <v>51</v>
      </c>
      <c r="H6" s="40" t="s">
        <v>51</v>
      </c>
    </row>
    <row r="7" spans="1:10" ht="21.95" customHeight="1">
      <c r="A7" s="39" t="s">
        <v>13</v>
      </c>
      <c r="B7" s="61" t="s">
        <v>58</v>
      </c>
      <c r="C7" s="62"/>
      <c r="D7" s="63">
        <f>SUM(C8:C33)</f>
        <v>50184478.269999996</v>
      </c>
      <c r="E7" s="64" t="s">
        <v>14</v>
      </c>
      <c r="F7" s="64"/>
      <c r="G7" s="62"/>
      <c r="H7" s="65">
        <f>Trading!D17</f>
        <v>342126709.01999998</v>
      </c>
    </row>
    <row r="8" spans="1:10" ht="21.95" customHeight="1">
      <c r="A8" s="66" t="s">
        <v>15</v>
      </c>
      <c r="B8" s="67"/>
      <c r="C8" s="62">
        <v>936279</v>
      </c>
      <c r="D8" s="63"/>
      <c r="E8" s="68"/>
      <c r="F8" s="61"/>
      <c r="G8" s="62"/>
      <c r="H8" s="63"/>
    </row>
    <row r="9" spans="1:10" ht="21.95" customHeight="1">
      <c r="A9" s="66" t="s">
        <v>16</v>
      </c>
      <c r="B9" s="67"/>
      <c r="C9" s="62">
        <v>97200</v>
      </c>
      <c r="D9" s="63"/>
      <c r="E9" s="66"/>
      <c r="F9" s="66"/>
      <c r="G9" s="62"/>
      <c r="H9" s="63"/>
    </row>
    <row r="10" spans="1:10" ht="21.95" customHeight="1">
      <c r="A10" s="66" t="s">
        <v>17</v>
      </c>
      <c r="B10" s="67"/>
      <c r="C10" s="62">
        <v>317900</v>
      </c>
      <c r="D10" s="63"/>
      <c r="E10" s="39" t="s">
        <v>26</v>
      </c>
      <c r="F10" s="61" t="s">
        <v>61</v>
      </c>
      <c r="G10" s="62"/>
      <c r="H10" s="63">
        <f>SUM(G11:G25)</f>
        <v>11082682.5</v>
      </c>
    </row>
    <row r="11" spans="1:10" ht="21.95" customHeight="1">
      <c r="A11" s="66" t="s">
        <v>112</v>
      </c>
      <c r="B11" s="67"/>
      <c r="C11" s="62">
        <v>2390</v>
      </c>
      <c r="D11" s="63"/>
      <c r="E11" s="66" t="s">
        <v>88</v>
      </c>
      <c r="F11" s="66"/>
      <c r="G11" s="62">
        <v>6808464.5</v>
      </c>
      <c r="H11" s="63"/>
    </row>
    <row r="12" spans="1:10" ht="21.95" customHeight="1">
      <c r="A12" s="66" t="s">
        <v>20</v>
      </c>
      <c r="B12" s="67"/>
      <c r="C12" s="62">
        <v>25350</v>
      </c>
      <c r="D12" s="63"/>
      <c r="E12" s="66" t="s">
        <v>114</v>
      </c>
      <c r="F12" s="66"/>
      <c r="G12" s="62">
        <v>150</v>
      </c>
      <c r="H12" s="63"/>
    </row>
    <row r="13" spans="1:10" ht="21.95" customHeight="1">
      <c r="A13" s="66" t="s">
        <v>22</v>
      </c>
      <c r="B13" s="67"/>
      <c r="C13" s="62">
        <v>3261550</v>
      </c>
      <c r="D13" s="63"/>
      <c r="E13" s="66" t="s">
        <v>89</v>
      </c>
      <c r="F13" s="66"/>
      <c r="G13" s="62">
        <v>1075762</v>
      </c>
      <c r="H13" s="63"/>
    </row>
    <row r="14" spans="1:10" ht="21.95" customHeight="1">
      <c r="A14" s="66" t="s">
        <v>23</v>
      </c>
      <c r="B14" s="67"/>
      <c r="C14" s="62">
        <v>194500</v>
      </c>
      <c r="D14" s="63"/>
      <c r="E14" s="69" t="s">
        <v>90</v>
      </c>
      <c r="F14" s="70"/>
      <c r="G14" s="71">
        <v>197106</v>
      </c>
      <c r="H14" s="71"/>
    </row>
    <row r="15" spans="1:10" ht="21.95" customHeight="1">
      <c r="A15" s="66" t="s">
        <v>113</v>
      </c>
      <c r="B15" s="67"/>
      <c r="C15" s="62">
        <v>338410</v>
      </c>
      <c r="D15" s="63"/>
      <c r="E15" s="69" t="s">
        <v>115</v>
      </c>
      <c r="F15" s="70"/>
      <c r="G15" s="71">
        <v>35990</v>
      </c>
      <c r="H15" s="71"/>
    </row>
    <row r="16" spans="1:10" ht="21.95" customHeight="1">
      <c r="A16" s="66" t="s">
        <v>27</v>
      </c>
      <c r="B16" s="67"/>
      <c r="C16" s="62">
        <v>346165</v>
      </c>
      <c r="D16" s="63"/>
      <c r="E16" s="69" t="s">
        <v>92</v>
      </c>
      <c r="F16" s="70"/>
      <c r="G16" s="71">
        <v>673412</v>
      </c>
      <c r="H16" s="71"/>
    </row>
    <row r="17" spans="1:8" ht="21.95" customHeight="1">
      <c r="A17" s="66" t="s">
        <v>28</v>
      </c>
      <c r="B17" s="67"/>
      <c r="C17" s="62">
        <v>6668000</v>
      </c>
      <c r="D17" s="63"/>
      <c r="E17" s="69" t="s">
        <v>93</v>
      </c>
      <c r="F17" s="70"/>
      <c r="G17" s="71">
        <v>30828</v>
      </c>
      <c r="H17" s="71"/>
    </row>
    <row r="18" spans="1:8" ht="21.95" customHeight="1">
      <c r="A18" s="66" t="s">
        <v>29</v>
      </c>
      <c r="B18" s="67"/>
      <c r="C18" s="62">
        <v>429550</v>
      </c>
      <c r="D18" s="63"/>
      <c r="E18" s="69" t="s">
        <v>94</v>
      </c>
      <c r="F18" s="70"/>
      <c r="G18" s="71">
        <v>223327</v>
      </c>
      <c r="H18" s="71"/>
    </row>
    <row r="19" spans="1:8" ht="21.95" customHeight="1">
      <c r="A19" s="66" t="s">
        <v>30</v>
      </c>
      <c r="B19" s="67"/>
      <c r="C19" s="62">
        <v>1237215</v>
      </c>
      <c r="D19" s="63"/>
      <c r="E19" s="69" t="s">
        <v>95</v>
      </c>
      <c r="F19" s="70"/>
      <c r="G19" s="71">
        <v>43504</v>
      </c>
      <c r="H19" s="71"/>
    </row>
    <row r="20" spans="1:8" ht="21.95" customHeight="1">
      <c r="A20" s="66" t="s">
        <v>169</v>
      </c>
      <c r="B20" s="67"/>
      <c r="C20" s="62">
        <v>556082</v>
      </c>
      <c r="D20" s="63"/>
      <c r="E20" s="69" t="s">
        <v>96</v>
      </c>
      <c r="F20" s="70"/>
      <c r="G20" s="71">
        <v>1643003</v>
      </c>
      <c r="H20" s="71"/>
    </row>
    <row r="21" spans="1:8" ht="21.95" customHeight="1">
      <c r="A21" s="66" t="s">
        <v>134</v>
      </c>
      <c r="B21" s="67"/>
      <c r="C21" s="62">
        <v>194700</v>
      </c>
      <c r="D21" s="63"/>
      <c r="E21" s="69" t="s">
        <v>97</v>
      </c>
      <c r="F21" s="70"/>
      <c r="G21" s="71">
        <v>900</v>
      </c>
      <c r="H21" s="71"/>
    </row>
    <row r="22" spans="1:8" ht="21.95" customHeight="1">
      <c r="A22" s="66" t="s">
        <v>135</v>
      </c>
      <c r="B22" s="67"/>
      <c r="C22" s="62">
        <v>337000</v>
      </c>
      <c r="D22" s="63"/>
      <c r="E22" s="69" t="s">
        <v>98</v>
      </c>
      <c r="F22" s="70"/>
      <c r="G22" s="71">
        <v>69021</v>
      </c>
      <c r="H22" s="71"/>
    </row>
    <row r="23" spans="1:8" ht="21.95" customHeight="1">
      <c r="A23" s="66" t="s">
        <v>31</v>
      </c>
      <c r="B23" s="67"/>
      <c r="C23" s="62">
        <v>698643</v>
      </c>
      <c r="D23" s="63"/>
      <c r="E23" s="69" t="s">
        <v>116</v>
      </c>
      <c r="F23" s="70"/>
      <c r="G23" s="71">
        <v>279293</v>
      </c>
      <c r="H23" s="71"/>
    </row>
    <row r="24" spans="1:8" ht="21.95" customHeight="1">
      <c r="A24" s="66" t="s">
        <v>32</v>
      </c>
      <c r="B24" s="67"/>
      <c r="C24" s="62">
        <v>1715808</v>
      </c>
      <c r="D24" s="63"/>
      <c r="E24" s="69" t="s">
        <v>147</v>
      </c>
      <c r="F24" s="70"/>
      <c r="G24" s="71">
        <v>1422</v>
      </c>
      <c r="H24" s="71"/>
    </row>
    <row r="25" spans="1:8" ht="21.95" customHeight="1">
      <c r="A25" s="66" t="s">
        <v>33</v>
      </c>
      <c r="B25" s="67"/>
      <c r="C25" s="62">
        <v>3421663</v>
      </c>
      <c r="D25" s="63"/>
      <c r="E25" s="113" t="s">
        <v>161</v>
      </c>
      <c r="F25" s="72"/>
      <c r="G25" s="114">
        <v>500</v>
      </c>
      <c r="H25" s="71"/>
    </row>
    <row r="26" spans="1:8" ht="21.95" customHeight="1">
      <c r="A26" s="66" t="s">
        <v>34</v>
      </c>
      <c r="B26" s="67"/>
      <c r="C26" s="62">
        <v>109947</v>
      </c>
      <c r="D26" s="63"/>
      <c r="H26" s="71"/>
    </row>
    <row r="27" spans="1:8" ht="21.95" customHeight="1">
      <c r="A27" s="66" t="s">
        <v>136</v>
      </c>
      <c r="B27" s="67"/>
      <c r="C27" s="62">
        <v>31502</v>
      </c>
      <c r="D27" s="63"/>
      <c r="E27" s="41"/>
      <c r="F27" s="61"/>
      <c r="G27" s="62"/>
      <c r="H27" s="63"/>
    </row>
    <row r="28" spans="1:8" ht="21.95" customHeight="1">
      <c r="A28" s="66" t="s">
        <v>143</v>
      </c>
      <c r="B28" s="67"/>
      <c r="C28" s="62">
        <v>207766</v>
      </c>
      <c r="D28" s="63"/>
      <c r="E28" s="116" t="s">
        <v>18</v>
      </c>
      <c r="F28" s="117" t="s">
        <v>62</v>
      </c>
      <c r="G28" s="62"/>
      <c r="H28" s="63">
        <f>SUM(G29:G40)</f>
        <v>45627566.99000001</v>
      </c>
    </row>
    <row r="29" spans="1:8" ht="16.5" customHeight="1">
      <c r="A29" s="66" t="s">
        <v>35</v>
      </c>
      <c r="B29" s="67"/>
      <c r="C29" s="62">
        <v>302057</v>
      </c>
      <c r="D29" s="63"/>
      <c r="E29" s="66" t="s">
        <v>21</v>
      </c>
      <c r="F29" s="67"/>
      <c r="G29" s="62">
        <v>9027864.5899999999</v>
      </c>
      <c r="H29" s="63"/>
    </row>
    <row r="30" spans="1:8" ht="30.75" customHeight="1">
      <c r="A30" s="66" t="s">
        <v>137</v>
      </c>
      <c r="B30" s="67"/>
      <c r="C30" s="62">
        <v>31152</v>
      </c>
      <c r="D30" s="63"/>
      <c r="E30" s="111" t="s">
        <v>183</v>
      </c>
      <c r="F30" s="67"/>
      <c r="G30" s="62">
        <v>35531039</v>
      </c>
      <c r="H30" s="63"/>
    </row>
    <row r="31" spans="1:8" ht="24" customHeight="1">
      <c r="A31" s="66" t="s">
        <v>142</v>
      </c>
      <c r="B31" s="67"/>
      <c r="C31" s="62">
        <v>1368669.27</v>
      </c>
      <c r="D31" s="63"/>
      <c r="E31" s="111" t="s">
        <v>148</v>
      </c>
      <c r="F31" s="67"/>
      <c r="G31" s="62">
        <v>47424</v>
      </c>
      <c r="H31" s="63"/>
    </row>
    <row r="32" spans="1:8" ht="24" customHeight="1">
      <c r="A32" s="66" t="s">
        <v>168</v>
      </c>
      <c r="B32" s="67"/>
      <c r="C32" s="62">
        <v>27354980</v>
      </c>
      <c r="D32" s="63"/>
      <c r="E32" s="66" t="s">
        <v>149</v>
      </c>
      <c r="F32" s="67"/>
      <c r="G32" s="62">
        <v>-7433</v>
      </c>
      <c r="H32" s="63"/>
    </row>
    <row r="33" spans="1:9" ht="24" customHeight="1">
      <c r="A33" s="66"/>
      <c r="B33" s="67"/>
      <c r="C33" s="62"/>
      <c r="D33" s="63"/>
      <c r="E33" s="66" t="s">
        <v>99</v>
      </c>
      <c r="F33" s="67"/>
      <c r="G33" s="62">
        <v>253692</v>
      </c>
      <c r="H33" s="63"/>
    </row>
    <row r="34" spans="1:9" ht="24" customHeight="1">
      <c r="A34" s="39" t="s">
        <v>36</v>
      </c>
      <c r="B34" s="61" t="s">
        <v>59</v>
      </c>
      <c r="C34" s="62"/>
      <c r="D34" s="63">
        <f>SUM(C35:C52)</f>
        <v>230327341</v>
      </c>
      <c r="E34" s="76" t="s">
        <v>100</v>
      </c>
      <c r="F34" s="70"/>
      <c r="G34" s="71">
        <v>61.7</v>
      </c>
      <c r="H34" s="63"/>
      <c r="I34" s="26"/>
    </row>
    <row r="35" spans="1:9" ht="23.1" customHeight="1">
      <c r="A35" s="73" t="s">
        <v>126</v>
      </c>
      <c r="B35" s="74"/>
      <c r="C35" s="62">
        <v>47424299</v>
      </c>
      <c r="D35" s="63"/>
      <c r="E35" s="76" t="s">
        <v>158</v>
      </c>
      <c r="F35" s="72"/>
      <c r="G35" s="71">
        <v>-29032.5</v>
      </c>
      <c r="H35" s="63"/>
    </row>
    <row r="36" spans="1:9" ht="23.1" customHeight="1">
      <c r="A36" s="73" t="s">
        <v>127</v>
      </c>
      <c r="B36" s="74"/>
      <c r="C36" s="62">
        <v>2590557</v>
      </c>
      <c r="D36" s="63"/>
      <c r="E36" s="76" t="s">
        <v>174</v>
      </c>
      <c r="F36" s="72"/>
      <c r="G36" s="71">
        <v>60261</v>
      </c>
      <c r="H36" s="63"/>
    </row>
    <row r="37" spans="1:9" ht="23.1" customHeight="1">
      <c r="A37" s="73" t="s">
        <v>128</v>
      </c>
      <c r="B37" s="74"/>
      <c r="C37" s="62">
        <v>19274393</v>
      </c>
      <c r="D37" s="63"/>
      <c r="E37" s="76" t="s">
        <v>101</v>
      </c>
      <c r="F37" s="70"/>
      <c r="G37" s="71">
        <v>491919</v>
      </c>
      <c r="H37" s="63"/>
    </row>
    <row r="38" spans="1:9" ht="23.1" customHeight="1">
      <c r="A38" s="75" t="s">
        <v>138</v>
      </c>
      <c r="B38" s="62"/>
      <c r="C38" s="62">
        <v>2727918</v>
      </c>
      <c r="D38" s="63"/>
      <c r="E38" s="76" t="s">
        <v>102</v>
      </c>
      <c r="F38" s="70"/>
      <c r="G38" s="71">
        <v>187556.2</v>
      </c>
      <c r="H38" s="63"/>
    </row>
    <row r="39" spans="1:9" ht="23.1" customHeight="1">
      <c r="A39" s="75" t="s">
        <v>170</v>
      </c>
      <c r="B39" s="62"/>
      <c r="C39" s="62">
        <v>21900</v>
      </c>
      <c r="D39" s="63"/>
      <c r="E39" s="76" t="s">
        <v>103</v>
      </c>
      <c r="F39" s="70"/>
      <c r="G39" s="71">
        <v>657</v>
      </c>
      <c r="H39" s="63"/>
    </row>
    <row r="40" spans="1:9" ht="23.1" customHeight="1">
      <c r="A40" s="75" t="s">
        <v>80</v>
      </c>
      <c r="B40" s="62"/>
      <c r="C40" s="62">
        <v>11852</v>
      </c>
      <c r="D40" s="63"/>
      <c r="E40" s="76" t="s">
        <v>159</v>
      </c>
      <c r="F40" s="70"/>
      <c r="G40" s="71">
        <v>63558</v>
      </c>
      <c r="H40" s="63"/>
    </row>
    <row r="41" spans="1:9" ht="23.1" customHeight="1">
      <c r="A41" s="75" t="s">
        <v>171</v>
      </c>
      <c r="B41" s="62"/>
      <c r="C41" s="62">
        <v>43825</v>
      </c>
      <c r="D41" s="63"/>
      <c r="H41" s="63"/>
    </row>
    <row r="42" spans="1:9" ht="23.1" customHeight="1">
      <c r="A42" s="75" t="s">
        <v>144</v>
      </c>
      <c r="B42" s="62"/>
      <c r="C42" s="62">
        <v>5139267</v>
      </c>
      <c r="D42" s="63"/>
      <c r="E42" s="76"/>
      <c r="F42" s="70"/>
      <c r="G42" s="71"/>
      <c r="H42" s="63"/>
    </row>
    <row r="43" spans="1:9" ht="23.1" customHeight="1">
      <c r="A43" s="75" t="s">
        <v>145</v>
      </c>
      <c r="B43" s="62"/>
      <c r="C43" s="62">
        <v>508267</v>
      </c>
      <c r="D43" s="63"/>
      <c r="E43" s="76"/>
      <c r="F43" s="70"/>
      <c r="G43" s="71"/>
      <c r="H43" s="63"/>
    </row>
    <row r="44" spans="1:9" ht="23.1" customHeight="1">
      <c r="A44" s="75" t="s">
        <v>146</v>
      </c>
      <c r="B44" s="62"/>
      <c r="C44" s="62">
        <v>545594</v>
      </c>
      <c r="D44" s="63"/>
      <c r="E44" s="76"/>
      <c r="F44" s="70"/>
      <c r="G44" s="71"/>
      <c r="H44" s="63"/>
    </row>
    <row r="45" spans="1:9" ht="23.1" customHeight="1">
      <c r="A45" s="75" t="s">
        <v>155</v>
      </c>
      <c r="B45" s="62"/>
      <c r="C45" s="62">
        <v>203815</v>
      </c>
      <c r="D45" s="63"/>
      <c r="E45" s="76"/>
      <c r="F45" s="70"/>
      <c r="G45" s="71"/>
      <c r="H45" s="63"/>
    </row>
    <row r="46" spans="1:9" ht="23.1" customHeight="1">
      <c r="A46" s="66" t="s">
        <v>37</v>
      </c>
      <c r="B46" s="62"/>
      <c r="C46" s="62">
        <v>14432969</v>
      </c>
      <c r="D46" s="63"/>
      <c r="E46" s="76"/>
      <c r="F46" s="70"/>
      <c r="G46" s="71"/>
      <c r="H46" s="63"/>
    </row>
    <row r="47" spans="1:9" ht="23.1" customHeight="1">
      <c r="A47" s="66" t="s">
        <v>131</v>
      </c>
      <c r="B47" s="62"/>
      <c r="C47" s="62">
        <v>12160055</v>
      </c>
      <c r="D47" s="63"/>
      <c r="E47" s="76"/>
      <c r="F47" s="70"/>
      <c r="G47" s="71"/>
      <c r="H47" s="63"/>
    </row>
    <row r="48" spans="1:9" ht="23.1" customHeight="1">
      <c r="A48" s="66" t="s">
        <v>81</v>
      </c>
      <c r="B48" s="67"/>
      <c r="C48" s="62">
        <v>10249523</v>
      </c>
      <c r="D48" s="63"/>
      <c r="E48" s="76"/>
      <c r="F48" s="70"/>
      <c r="G48" s="71"/>
      <c r="H48" s="63"/>
    </row>
    <row r="49" spans="1:9" ht="23.1" customHeight="1">
      <c r="A49" s="66" t="s">
        <v>39</v>
      </c>
      <c r="B49" s="67"/>
      <c r="C49" s="62">
        <v>18429137</v>
      </c>
      <c r="D49" s="63"/>
      <c r="E49" s="72"/>
      <c r="F49" s="72"/>
      <c r="G49" s="72"/>
      <c r="H49" s="63"/>
    </row>
    <row r="50" spans="1:9" ht="23.1" customHeight="1">
      <c r="A50" s="66" t="s">
        <v>40</v>
      </c>
      <c r="B50" s="67"/>
      <c r="C50" s="62">
        <v>90087389</v>
      </c>
      <c r="D50" s="63"/>
      <c r="E50" s="72"/>
      <c r="F50" s="72"/>
      <c r="G50" s="72"/>
      <c r="H50" s="63"/>
    </row>
    <row r="51" spans="1:9" ht="23.1" customHeight="1">
      <c r="A51" s="66" t="s">
        <v>41</v>
      </c>
      <c r="B51" s="67"/>
      <c r="C51" s="62">
        <v>803378</v>
      </c>
      <c r="D51" s="63"/>
      <c r="E51" s="42"/>
      <c r="F51" s="61"/>
      <c r="G51" s="72"/>
      <c r="H51" s="63"/>
    </row>
    <row r="52" spans="1:9" ht="23.1" customHeight="1">
      <c r="A52" s="66" t="s">
        <v>190</v>
      </c>
      <c r="B52" s="67"/>
      <c r="C52" s="62">
        <v>5673203</v>
      </c>
      <c r="D52" s="63"/>
      <c r="E52" s="42"/>
      <c r="F52" s="133"/>
      <c r="G52" s="72"/>
      <c r="H52" s="63"/>
    </row>
    <row r="53" spans="1:9" ht="24.95" customHeight="1">
      <c r="A53" s="39" t="s">
        <v>42</v>
      </c>
      <c r="B53" s="61" t="s">
        <v>60</v>
      </c>
      <c r="C53" s="62"/>
      <c r="D53" s="63">
        <f>SUM(C54:C60)</f>
        <v>29223505.420000002</v>
      </c>
      <c r="E53" s="70"/>
      <c r="F53" s="70"/>
      <c r="G53" s="71"/>
      <c r="H53" s="71"/>
    </row>
    <row r="54" spans="1:9" ht="24.95" customHeight="1">
      <c r="A54" s="66" t="s">
        <v>43</v>
      </c>
      <c r="B54" s="66"/>
      <c r="C54" s="62">
        <v>767468</v>
      </c>
      <c r="D54" s="63"/>
      <c r="E54" s="70"/>
      <c r="F54" s="70"/>
      <c r="G54" s="71"/>
      <c r="H54" s="71"/>
    </row>
    <row r="55" spans="1:9" ht="24.95" customHeight="1">
      <c r="A55" s="66" t="s">
        <v>44</v>
      </c>
      <c r="B55" s="66"/>
      <c r="C55" s="62">
        <v>3518792</v>
      </c>
      <c r="D55" s="63"/>
      <c r="E55" s="70"/>
      <c r="F55" s="70"/>
      <c r="G55" s="71"/>
      <c r="H55" s="71"/>
    </row>
    <row r="56" spans="1:9" ht="24.95" customHeight="1">
      <c r="A56" s="66" t="s">
        <v>45</v>
      </c>
      <c r="B56" s="66"/>
      <c r="C56" s="62">
        <v>20131185.420000002</v>
      </c>
      <c r="D56" s="63"/>
      <c r="E56" s="70"/>
      <c r="F56" s="70"/>
      <c r="G56" s="71"/>
      <c r="H56" s="71"/>
    </row>
    <row r="57" spans="1:9" ht="24.95" customHeight="1">
      <c r="A57" s="118" t="s">
        <v>172</v>
      </c>
      <c r="B57" s="66"/>
      <c r="C57" s="62">
        <v>171295</v>
      </c>
      <c r="D57" s="63"/>
      <c r="E57" s="70"/>
      <c r="F57" s="70"/>
      <c r="G57" s="71"/>
      <c r="H57" s="71"/>
    </row>
    <row r="58" spans="1:9" ht="24.95" customHeight="1">
      <c r="A58" s="118" t="s">
        <v>173</v>
      </c>
      <c r="B58" s="66"/>
      <c r="C58" s="62">
        <v>264320</v>
      </c>
      <c r="D58" s="63"/>
      <c r="E58" s="70"/>
      <c r="F58" s="70"/>
      <c r="G58" s="71"/>
      <c r="H58" s="71"/>
    </row>
    <row r="59" spans="1:9" ht="24.95" customHeight="1">
      <c r="A59" s="66" t="s">
        <v>156</v>
      </c>
      <c r="B59" s="66"/>
      <c r="C59" s="62">
        <v>-1600</v>
      </c>
      <c r="D59" s="63"/>
      <c r="E59" s="70"/>
      <c r="F59" s="70"/>
      <c r="G59" s="71"/>
      <c r="H59" s="71"/>
      <c r="I59" s="26"/>
    </row>
    <row r="60" spans="1:9" ht="24.95" customHeight="1">
      <c r="A60" s="66" t="s">
        <v>46</v>
      </c>
      <c r="B60" s="66"/>
      <c r="C60" s="62">
        <v>4372045</v>
      </c>
      <c r="D60" s="63"/>
      <c r="E60" s="70"/>
      <c r="F60" s="70"/>
      <c r="G60" s="71"/>
      <c r="H60" s="71"/>
    </row>
    <row r="61" spans="1:9" ht="24.95" customHeight="1">
      <c r="A61" s="77" t="s">
        <v>47</v>
      </c>
      <c r="B61" s="66"/>
      <c r="C61" s="62"/>
      <c r="D61" s="63">
        <f>SUM(D7:D60)</f>
        <v>309735324.69</v>
      </c>
      <c r="E61" s="70"/>
      <c r="F61" s="70"/>
      <c r="G61" s="71"/>
      <c r="H61" s="78">
        <f>SUM(H7:H60)</f>
        <v>398836958.50999999</v>
      </c>
    </row>
    <row r="62" spans="1:9" ht="24.95" customHeight="1">
      <c r="A62" s="126" t="s">
        <v>186</v>
      </c>
      <c r="B62" s="70"/>
      <c r="C62" s="71"/>
      <c r="D62" s="78">
        <f>H61-D61</f>
        <v>89101633.819999993</v>
      </c>
      <c r="E62" s="64"/>
      <c r="F62" s="70"/>
      <c r="G62" s="71"/>
      <c r="H62" s="78"/>
    </row>
    <row r="63" spans="1:9" ht="24.95" customHeight="1">
      <c r="A63" s="126" t="s">
        <v>187</v>
      </c>
      <c r="B63" s="67"/>
      <c r="C63" s="62"/>
      <c r="D63" s="78">
        <v>22462867.199999999</v>
      </c>
      <c r="E63" s="64"/>
      <c r="F63" s="70"/>
      <c r="G63" s="71"/>
      <c r="H63" s="78"/>
    </row>
    <row r="64" spans="1:9" ht="24.95" customHeight="1">
      <c r="A64" s="126" t="s">
        <v>188</v>
      </c>
      <c r="B64" s="67"/>
      <c r="C64" s="62"/>
      <c r="D64" s="78">
        <f>D62-D63</f>
        <v>66638766.61999999</v>
      </c>
      <c r="E64" s="64"/>
      <c r="F64" s="70"/>
      <c r="G64" s="71"/>
      <c r="H64" s="78"/>
    </row>
    <row r="65" spans="1:9">
      <c r="A65" s="79" t="s">
        <v>189</v>
      </c>
      <c r="B65" s="79"/>
      <c r="C65" s="62"/>
      <c r="D65" s="63">
        <f>D62+D61</f>
        <v>398836958.50999999</v>
      </c>
      <c r="E65" s="79" t="s">
        <v>47</v>
      </c>
      <c r="F65" s="79"/>
      <c r="G65" s="62"/>
      <c r="H65" s="63">
        <f>H61</f>
        <v>398836958.50999999</v>
      </c>
    </row>
    <row r="66" spans="1:9">
      <c r="D66" s="26"/>
    </row>
    <row r="68" spans="1:9">
      <c r="C68" s="147"/>
      <c r="D68" s="147"/>
      <c r="E68" s="30"/>
      <c r="G68" s="147"/>
      <c r="H68" s="147"/>
    </row>
    <row r="69" spans="1:9">
      <c r="A69" s="24" t="s">
        <v>108</v>
      </c>
      <c r="B69" s="27"/>
      <c r="C69" s="148" t="s">
        <v>54</v>
      </c>
      <c r="D69" s="148"/>
      <c r="E69" s="148"/>
      <c r="G69" s="148" t="s">
        <v>55</v>
      </c>
      <c r="H69" s="148"/>
      <c r="I69" s="28"/>
    </row>
    <row r="70" spans="1:9">
      <c r="A70" s="24" t="s">
        <v>109</v>
      </c>
      <c r="B70" s="27"/>
      <c r="C70" s="148" t="s">
        <v>56</v>
      </c>
      <c r="D70" s="148"/>
      <c r="E70" s="148"/>
      <c r="G70" s="148" t="s">
        <v>56</v>
      </c>
      <c r="H70" s="148"/>
      <c r="I70" s="28"/>
    </row>
    <row r="73" spans="1:9">
      <c r="A73" s="125" t="s">
        <v>184</v>
      </c>
      <c r="C73" s="147" t="s">
        <v>129</v>
      </c>
      <c r="D73" s="147"/>
      <c r="E73" s="147"/>
      <c r="F73" s="147"/>
      <c r="G73" s="147" t="s">
        <v>129</v>
      </c>
      <c r="H73" s="147"/>
    </row>
    <row r="74" spans="1:9">
      <c r="A74" s="35" t="s">
        <v>56</v>
      </c>
      <c r="C74" s="147" t="s">
        <v>56</v>
      </c>
      <c r="D74" s="147"/>
      <c r="E74" s="147"/>
      <c r="F74" s="147"/>
      <c r="G74" s="147" t="s">
        <v>56</v>
      </c>
      <c r="H74" s="147"/>
    </row>
  </sheetData>
  <mergeCells count="19">
    <mergeCell ref="A1:H1"/>
    <mergeCell ref="A5:A6"/>
    <mergeCell ref="A4:D4"/>
    <mergeCell ref="B5:B6"/>
    <mergeCell ref="F5:F6"/>
    <mergeCell ref="E5:E6"/>
    <mergeCell ref="G5:H5"/>
    <mergeCell ref="A3:H3"/>
    <mergeCell ref="C5:D5"/>
    <mergeCell ref="C68:D68"/>
    <mergeCell ref="G68:H68"/>
    <mergeCell ref="G73:H73"/>
    <mergeCell ref="G74:H74"/>
    <mergeCell ref="G69:H69"/>
    <mergeCell ref="G70:H70"/>
    <mergeCell ref="C69:E69"/>
    <mergeCell ref="C70:E70"/>
    <mergeCell ref="C73:F73"/>
    <mergeCell ref="C74:F74"/>
  </mergeCells>
  <printOptions horizontalCentered="1"/>
  <pageMargins left="0.59055118110236227" right="0.19685039370078741" top="0.19685039370078741" bottom="0.19685039370078741" header="0" footer="0"/>
  <pageSetup paperSize="5" scale="99" orientation="landscape" r:id="rId1"/>
  <headerFooter>
    <oddFooter>Page &amp;P of &amp;N</oddFooter>
  </headerFooter>
  <rowBreaks count="1" manualBreakCount="1">
    <brk id="5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98"/>
  <sheetViews>
    <sheetView tabSelected="1" view="pageBreakPreview" zoomScale="115" zoomScaleSheetLayoutView="115" workbookViewId="0">
      <pane ySplit="4" topLeftCell="A5" activePane="bottomLeft" state="frozen"/>
      <selection activeCell="D18" sqref="D18"/>
      <selection pane="bottomLeft" activeCell="K84" sqref="K84"/>
    </sheetView>
  </sheetViews>
  <sheetFormatPr defaultRowHeight="15"/>
  <cols>
    <col min="1" max="1" width="51.85546875" customWidth="1"/>
    <col min="2" max="2" width="10.42578125" customWidth="1"/>
    <col min="3" max="3" width="15.85546875" customWidth="1"/>
    <col min="4" max="4" width="15.5703125" bestFit="1" customWidth="1"/>
    <col min="5" max="5" width="16.85546875" customWidth="1"/>
    <col min="6" max="6" width="15.5703125" bestFit="1" customWidth="1"/>
    <col min="7" max="7" width="16" customWidth="1"/>
    <col min="8" max="8" width="18.42578125" bestFit="1" customWidth="1"/>
    <col min="9" max="9" width="12.5703125" bestFit="1" customWidth="1"/>
  </cols>
  <sheetData>
    <row r="1" spans="1:9" ht="15.75">
      <c r="A1" s="143" t="s">
        <v>64</v>
      </c>
      <c r="B1" s="143"/>
      <c r="C1" s="143"/>
      <c r="D1" s="143"/>
      <c r="E1" s="143"/>
      <c r="F1" s="143"/>
      <c r="G1" s="143"/>
    </row>
    <row r="2" spans="1:9" ht="15.75">
      <c r="A2" s="144" t="s">
        <v>182</v>
      </c>
      <c r="B2" s="144"/>
      <c r="C2" s="144"/>
      <c r="D2" s="144"/>
      <c r="E2" s="144"/>
      <c r="F2" s="144"/>
      <c r="G2" s="144"/>
    </row>
    <row r="3" spans="1:9" ht="19.5" customHeight="1">
      <c r="A3" s="160" t="s">
        <v>84</v>
      </c>
      <c r="B3" s="160" t="s">
        <v>65</v>
      </c>
      <c r="C3" s="160" t="s">
        <v>66</v>
      </c>
      <c r="D3" s="160" t="s">
        <v>67</v>
      </c>
      <c r="E3" s="160" t="s">
        <v>175</v>
      </c>
      <c r="F3" s="160"/>
      <c r="G3" s="161" t="s">
        <v>73</v>
      </c>
    </row>
    <row r="4" spans="1:9" ht="15.75" customHeight="1">
      <c r="A4" s="160"/>
      <c r="B4" s="160"/>
      <c r="C4" s="160"/>
      <c r="D4" s="160"/>
      <c r="E4" s="80" t="s">
        <v>66</v>
      </c>
      <c r="F4" s="80" t="s">
        <v>67</v>
      </c>
      <c r="G4" s="161"/>
    </row>
    <row r="5" spans="1:9" ht="20.25" customHeight="1">
      <c r="A5" s="81" t="s">
        <v>13</v>
      </c>
      <c r="B5" s="80" t="s">
        <v>58</v>
      </c>
      <c r="C5" s="82"/>
      <c r="D5" s="82"/>
      <c r="E5" s="83"/>
      <c r="F5" s="83"/>
      <c r="G5" s="84">
        <f>SUM(F6:F30)</f>
        <v>50184478.270000003</v>
      </c>
      <c r="I5" s="112"/>
    </row>
    <row r="6" spans="1:9" ht="18" customHeight="1">
      <c r="A6" s="85" t="s">
        <v>15</v>
      </c>
      <c r="B6" s="86"/>
      <c r="C6" s="87">
        <v>0</v>
      </c>
      <c r="D6" s="88">
        <v>936279</v>
      </c>
      <c r="E6" s="89" t="s">
        <v>69</v>
      </c>
      <c r="F6" s="90">
        <f>D6</f>
        <v>936279</v>
      </c>
      <c r="G6" s="84"/>
    </row>
    <row r="7" spans="1:9" ht="18" customHeight="1">
      <c r="A7" s="85" t="s">
        <v>16</v>
      </c>
      <c r="B7" s="86"/>
      <c r="C7" s="87">
        <v>0</v>
      </c>
      <c r="D7" s="88">
        <v>97200</v>
      </c>
      <c r="E7" s="89" t="s">
        <v>69</v>
      </c>
      <c r="F7" s="90">
        <f>D7</f>
        <v>97200</v>
      </c>
      <c r="G7" s="84"/>
    </row>
    <row r="8" spans="1:9" ht="18" customHeight="1">
      <c r="A8" s="85" t="s">
        <v>17</v>
      </c>
      <c r="B8" s="86"/>
      <c r="C8" s="87">
        <v>0</v>
      </c>
      <c r="D8" s="88">
        <v>317900</v>
      </c>
      <c r="E8" s="89" t="s">
        <v>69</v>
      </c>
      <c r="F8" s="90">
        <f>D8</f>
        <v>317900</v>
      </c>
      <c r="G8" s="84"/>
    </row>
    <row r="9" spans="1:9" ht="18" customHeight="1">
      <c r="A9" s="85" t="s">
        <v>19</v>
      </c>
      <c r="B9" s="86"/>
      <c r="C9" s="87">
        <v>0</v>
      </c>
      <c r="D9" s="88">
        <v>2390</v>
      </c>
      <c r="E9" s="89" t="s">
        <v>69</v>
      </c>
      <c r="F9" s="90">
        <f>D9</f>
        <v>2390</v>
      </c>
      <c r="G9" s="84"/>
    </row>
    <row r="10" spans="1:9" ht="18" customHeight="1">
      <c r="A10" s="85" t="s">
        <v>20</v>
      </c>
      <c r="B10" s="86"/>
      <c r="C10" s="87">
        <v>0</v>
      </c>
      <c r="D10" s="88">
        <v>25350</v>
      </c>
      <c r="E10" s="89" t="s">
        <v>69</v>
      </c>
      <c r="F10" s="90">
        <f>D10</f>
        <v>25350</v>
      </c>
      <c r="G10" s="84"/>
    </row>
    <row r="11" spans="1:9" ht="18" customHeight="1">
      <c r="A11" s="85" t="s">
        <v>22</v>
      </c>
      <c r="B11" s="86"/>
      <c r="C11" s="87">
        <v>137653</v>
      </c>
      <c r="D11" s="88">
        <v>3399203</v>
      </c>
      <c r="E11" s="89" t="s">
        <v>69</v>
      </c>
      <c r="F11" s="91">
        <f>D11-C11</f>
        <v>3261550</v>
      </c>
      <c r="G11" s="84"/>
    </row>
    <row r="12" spans="1:9" ht="18" customHeight="1">
      <c r="A12" s="85" t="s">
        <v>23</v>
      </c>
      <c r="B12" s="86"/>
      <c r="C12" s="87">
        <v>0</v>
      </c>
      <c r="D12" s="88">
        <v>194500</v>
      </c>
      <c r="E12" s="89" t="s">
        <v>69</v>
      </c>
      <c r="F12" s="91">
        <f>D12-C12</f>
        <v>194500</v>
      </c>
      <c r="G12" s="84"/>
    </row>
    <row r="13" spans="1:9" ht="18" customHeight="1">
      <c r="A13" s="85" t="s">
        <v>25</v>
      </c>
      <c r="B13" s="86"/>
      <c r="C13" s="87">
        <v>0</v>
      </c>
      <c r="D13" s="88">
        <v>338410</v>
      </c>
      <c r="E13" s="89" t="s">
        <v>69</v>
      </c>
      <c r="F13" s="90">
        <f>D13</f>
        <v>338410</v>
      </c>
      <c r="G13" s="84"/>
    </row>
    <row r="14" spans="1:9" ht="18" customHeight="1">
      <c r="A14" s="85" t="s">
        <v>27</v>
      </c>
      <c r="B14" s="86"/>
      <c r="C14" s="87">
        <v>0</v>
      </c>
      <c r="D14" s="88">
        <v>346165</v>
      </c>
      <c r="E14" s="89" t="s">
        <v>69</v>
      </c>
      <c r="F14" s="91">
        <f t="shared" ref="F14:F22" si="0">D14</f>
        <v>346165</v>
      </c>
      <c r="G14" s="84"/>
    </row>
    <row r="15" spans="1:9" ht="18" customHeight="1">
      <c r="A15" s="85" t="s">
        <v>28</v>
      </c>
      <c r="B15" s="86"/>
      <c r="C15" s="87">
        <v>0</v>
      </c>
      <c r="D15" s="88">
        <v>6668000</v>
      </c>
      <c r="E15" s="89" t="s">
        <v>69</v>
      </c>
      <c r="F15" s="91">
        <f>D15-C15</f>
        <v>6668000</v>
      </c>
      <c r="G15" s="84"/>
    </row>
    <row r="16" spans="1:9" ht="18" customHeight="1">
      <c r="A16" s="85" t="s">
        <v>29</v>
      </c>
      <c r="B16" s="86"/>
      <c r="C16" s="87">
        <v>0</v>
      </c>
      <c r="D16" s="88">
        <v>429550</v>
      </c>
      <c r="E16" s="89" t="s">
        <v>69</v>
      </c>
      <c r="F16" s="90">
        <f t="shared" si="0"/>
        <v>429550</v>
      </c>
      <c r="G16" s="84"/>
    </row>
    <row r="17" spans="1:7" ht="18" customHeight="1">
      <c r="A17" s="85" t="s">
        <v>30</v>
      </c>
      <c r="B17" s="86"/>
      <c r="C17" s="87">
        <v>0</v>
      </c>
      <c r="D17" s="88">
        <v>1237215</v>
      </c>
      <c r="E17" s="89" t="s">
        <v>69</v>
      </c>
      <c r="F17" s="90">
        <f t="shared" si="0"/>
        <v>1237215</v>
      </c>
      <c r="G17" s="84"/>
    </row>
    <row r="18" spans="1:7" ht="18" customHeight="1">
      <c r="A18" s="12" t="s">
        <v>176</v>
      </c>
      <c r="B18" s="86"/>
      <c r="C18" s="87">
        <v>0</v>
      </c>
      <c r="D18" s="88">
        <v>556082</v>
      </c>
      <c r="E18" s="89" t="s">
        <v>69</v>
      </c>
      <c r="F18" s="90">
        <f t="shared" si="0"/>
        <v>556082</v>
      </c>
      <c r="G18" s="84"/>
    </row>
    <row r="19" spans="1:7" ht="18" customHeight="1">
      <c r="A19" s="85" t="s">
        <v>139</v>
      </c>
      <c r="B19" s="86"/>
      <c r="C19" s="87">
        <v>0</v>
      </c>
      <c r="D19" s="88">
        <v>194700</v>
      </c>
      <c r="E19" s="89" t="s">
        <v>69</v>
      </c>
      <c r="F19" s="90">
        <f t="shared" si="0"/>
        <v>194700</v>
      </c>
      <c r="G19" s="84"/>
    </row>
    <row r="20" spans="1:7" ht="18" customHeight="1">
      <c r="A20" s="85" t="s">
        <v>140</v>
      </c>
      <c r="B20" s="86"/>
      <c r="C20" s="87">
        <v>0</v>
      </c>
      <c r="D20" s="88">
        <v>337000</v>
      </c>
      <c r="E20" s="89" t="s">
        <v>69</v>
      </c>
      <c r="F20" s="90">
        <f t="shared" si="0"/>
        <v>337000</v>
      </c>
      <c r="G20" s="84"/>
    </row>
    <row r="21" spans="1:7" ht="18" customHeight="1">
      <c r="A21" s="85" t="s">
        <v>31</v>
      </c>
      <c r="B21" s="86"/>
      <c r="C21" s="87">
        <v>127822</v>
      </c>
      <c r="D21" s="88">
        <v>826465</v>
      </c>
      <c r="E21" s="89" t="s">
        <v>69</v>
      </c>
      <c r="F21" s="90">
        <f>D21-C21</f>
        <v>698643</v>
      </c>
      <c r="G21" s="84"/>
    </row>
    <row r="22" spans="1:7" ht="18" customHeight="1">
      <c r="A22" s="85" t="s">
        <v>32</v>
      </c>
      <c r="B22" s="86"/>
      <c r="C22" s="87">
        <v>0</v>
      </c>
      <c r="D22" s="88">
        <v>1715808</v>
      </c>
      <c r="E22" s="89" t="s">
        <v>69</v>
      </c>
      <c r="F22" s="90">
        <f t="shared" si="0"/>
        <v>1715808</v>
      </c>
      <c r="G22" s="84"/>
    </row>
    <row r="23" spans="1:7" ht="18" customHeight="1">
      <c r="A23" s="85" t="s">
        <v>33</v>
      </c>
      <c r="B23" s="86"/>
      <c r="C23" s="89">
        <v>0</v>
      </c>
      <c r="D23" s="88">
        <v>3421663</v>
      </c>
      <c r="E23" s="89" t="s">
        <v>69</v>
      </c>
      <c r="F23" s="90">
        <f>D23-C23</f>
        <v>3421663</v>
      </c>
      <c r="G23" s="84"/>
    </row>
    <row r="24" spans="1:7" ht="18" customHeight="1">
      <c r="A24" s="85" t="s">
        <v>34</v>
      </c>
      <c r="B24" s="86"/>
      <c r="C24" s="87">
        <v>0</v>
      </c>
      <c r="D24" s="88">
        <v>109947</v>
      </c>
      <c r="E24" s="89" t="s">
        <v>69</v>
      </c>
      <c r="F24" s="90">
        <f>D24-E2</f>
        <v>109947</v>
      </c>
      <c r="G24" s="84"/>
    </row>
    <row r="25" spans="1:7" ht="18" customHeight="1">
      <c r="A25" s="85" t="s">
        <v>136</v>
      </c>
      <c r="B25" s="86"/>
      <c r="C25" s="87">
        <v>0</v>
      </c>
      <c r="D25" s="88">
        <v>31502</v>
      </c>
      <c r="E25" s="89" t="s">
        <v>69</v>
      </c>
      <c r="F25" s="90">
        <f>D25</f>
        <v>31502</v>
      </c>
      <c r="G25" s="84"/>
    </row>
    <row r="26" spans="1:7" ht="18" customHeight="1">
      <c r="A26" s="85" t="s">
        <v>143</v>
      </c>
      <c r="B26" s="86"/>
      <c r="C26" s="87">
        <v>37016</v>
      </c>
      <c r="D26" s="88">
        <v>244782</v>
      </c>
      <c r="E26" s="89" t="s">
        <v>69</v>
      </c>
      <c r="F26" s="90">
        <f t="shared" ref="F26:F30" si="1">D26-C26</f>
        <v>207766</v>
      </c>
      <c r="G26" s="84"/>
    </row>
    <row r="27" spans="1:7" ht="18" customHeight="1">
      <c r="A27" s="85" t="s">
        <v>141</v>
      </c>
      <c r="B27" s="86"/>
      <c r="C27" s="87">
        <v>0</v>
      </c>
      <c r="D27" s="88">
        <v>302057</v>
      </c>
      <c r="E27" s="89" t="s">
        <v>69</v>
      </c>
      <c r="F27" s="90">
        <f t="shared" si="1"/>
        <v>302057</v>
      </c>
      <c r="G27" s="84"/>
    </row>
    <row r="28" spans="1:7" ht="18" customHeight="1">
      <c r="A28" s="85" t="s">
        <v>137</v>
      </c>
      <c r="B28" s="86"/>
      <c r="C28" s="87"/>
      <c r="D28" s="88">
        <v>31152</v>
      </c>
      <c r="E28" s="89" t="s">
        <v>69</v>
      </c>
      <c r="F28" s="90">
        <f>D28-C28</f>
        <v>31152</v>
      </c>
      <c r="G28" s="84"/>
    </row>
    <row r="29" spans="1:7" ht="18" customHeight="1">
      <c r="A29" s="85" t="s">
        <v>177</v>
      </c>
      <c r="B29" s="86"/>
      <c r="C29" s="87">
        <v>0</v>
      </c>
      <c r="D29" s="88">
        <v>27354980</v>
      </c>
      <c r="E29" s="89" t="s">
        <v>69</v>
      </c>
      <c r="F29" s="90">
        <f t="shared" si="1"/>
        <v>27354980</v>
      </c>
      <c r="G29" s="84"/>
    </row>
    <row r="30" spans="1:7" ht="18" customHeight="1">
      <c r="A30" s="85" t="s">
        <v>178</v>
      </c>
      <c r="B30" s="86"/>
      <c r="C30" s="87">
        <v>0</v>
      </c>
      <c r="D30" s="88">
        <v>1368669.27</v>
      </c>
      <c r="E30" s="89" t="s">
        <v>69</v>
      </c>
      <c r="F30" s="90">
        <f t="shared" si="1"/>
        <v>1368669.27</v>
      </c>
      <c r="G30" s="84"/>
    </row>
    <row r="31" spans="1:7" ht="18" customHeight="1">
      <c r="A31" s="81" t="s">
        <v>36</v>
      </c>
      <c r="B31" s="80" t="s">
        <v>59</v>
      </c>
      <c r="C31" s="83"/>
      <c r="D31" s="83"/>
      <c r="E31" s="89" t="s">
        <v>69</v>
      </c>
      <c r="F31" s="90"/>
      <c r="G31" s="84">
        <f>SUM(F32:F50)</f>
        <v>230327341</v>
      </c>
    </row>
    <row r="32" spans="1:7" ht="18" customHeight="1">
      <c r="A32" s="92" t="s">
        <v>121</v>
      </c>
      <c r="B32" s="93"/>
      <c r="C32" s="87">
        <v>59047</v>
      </c>
      <c r="D32" s="90">
        <v>47483346</v>
      </c>
      <c r="E32" s="89" t="s">
        <v>69</v>
      </c>
      <c r="F32" s="90">
        <f>D32-C32</f>
        <v>47424299</v>
      </c>
      <c r="G32" s="84"/>
    </row>
    <row r="33" spans="1:7" ht="18" customHeight="1">
      <c r="A33" s="92" t="s">
        <v>122</v>
      </c>
      <c r="B33" s="93"/>
      <c r="C33" s="87"/>
      <c r="D33" s="90">
        <v>2590557</v>
      </c>
      <c r="E33" s="89" t="s">
        <v>69</v>
      </c>
      <c r="F33" s="90">
        <f t="shared" ref="F33:F36" si="2">D33-C33</f>
        <v>2590557</v>
      </c>
      <c r="G33" s="84"/>
    </row>
    <row r="34" spans="1:7" ht="18" customHeight="1">
      <c r="A34" s="92" t="s">
        <v>123</v>
      </c>
      <c r="B34" s="93"/>
      <c r="C34" s="87">
        <v>9810</v>
      </c>
      <c r="D34" s="90">
        <v>19284203</v>
      </c>
      <c r="E34" s="89" t="s">
        <v>69</v>
      </c>
      <c r="F34" s="90">
        <f t="shared" si="2"/>
        <v>19274393</v>
      </c>
      <c r="G34" s="84"/>
    </row>
    <row r="35" spans="1:7" ht="18" customHeight="1">
      <c r="A35" s="92" t="s">
        <v>124</v>
      </c>
      <c r="B35" s="93"/>
      <c r="C35" s="87">
        <v>17500</v>
      </c>
      <c r="D35" s="90">
        <v>2745418</v>
      </c>
      <c r="E35" s="89" t="s">
        <v>69</v>
      </c>
      <c r="F35" s="90">
        <f t="shared" si="2"/>
        <v>2727918</v>
      </c>
      <c r="G35" s="84"/>
    </row>
    <row r="36" spans="1:7" ht="18" customHeight="1">
      <c r="A36" s="92" t="s">
        <v>181</v>
      </c>
      <c r="B36" s="93"/>
      <c r="C36" s="87">
        <v>18560331</v>
      </c>
      <c r="D36" s="90">
        <v>18560331</v>
      </c>
      <c r="E36" s="89"/>
      <c r="F36" s="90">
        <f t="shared" si="2"/>
        <v>0</v>
      </c>
      <c r="G36" s="84"/>
    </row>
    <row r="37" spans="1:7" ht="18" customHeight="1">
      <c r="A37" s="92" t="s">
        <v>179</v>
      </c>
      <c r="B37" s="93"/>
      <c r="C37" s="87"/>
      <c r="D37" s="90">
        <v>21900</v>
      </c>
      <c r="E37" s="89" t="s">
        <v>69</v>
      </c>
      <c r="F37" s="90">
        <f>D37</f>
        <v>21900</v>
      </c>
      <c r="G37" s="84"/>
    </row>
    <row r="38" spans="1:7" ht="18" customHeight="1">
      <c r="A38" s="92" t="s">
        <v>74</v>
      </c>
      <c r="B38" s="93"/>
      <c r="C38" s="87"/>
      <c r="D38" s="90">
        <v>11852</v>
      </c>
      <c r="E38" s="89" t="s">
        <v>69</v>
      </c>
      <c r="F38" s="90">
        <f t="shared" ref="F38:F45" si="3">D38-C38</f>
        <v>11852</v>
      </c>
      <c r="G38" s="84"/>
    </row>
    <row r="39" spans="1:7" ht="18" customHeight="1">
      <c r="A39" s="92" t="s">
        <v>171</v>
      </c>
      <c r="B39" s="93"/>
      <c r="C39" s="87"/>
      <c r="D39" s="90">
        <v>43825</v>
      </c>
      <c r="E39" s="89"/>
      <c r="F39" s="90">
        <f t="shared" si="3"/>
        <v>43825</v>
      </c>
      <c r="G39" s="84"/>
    </row>
    <row r="40" spans="1:7" ht="18" customHeight="1">
      <c r="A40" s="92" t="s">
        <v>150</v>
      </c>
      <c r="B40" s="93"/>
      <c r="C40" s="87"/>
      <c r="D40" s="90">
        <v>5139267</v>
      </c>
      <c r="E40" s="89"/>
      <c r="F40" s="90">
        <f t="shared" si="3"/>
        <v>5139267</v>
      </c>
      <c r="G40" s="84"/>
    </row>
    <row r="41" spans="1:7" ht="18" customHeight="1">
      <c r="A41" s="92" t="s">
        <v>151</v>
      </c>
      <c r="B41" s="93"/>
      <c r="C41" s="87"/>
      <c r="D41" s="90">
        <v>508267</v>
      </c>
      <c r="E41" s="89"/>
      <c r="F41" s="90">
        <f t="shared" si="3"/>
        <v>508267</v>
      </c>
      <c r="G41" s="84"/>
    </row>
    <row r="42" spans="1:7" ht="18" customHeight="1">
      <c r="A42" s="92" t="s">
        <v>152</v>
      </c>
      <c r="B42" s="93"/>
      <c r="C42" s="87"/>
      <c r="D42" s="90">
        <v>545594</v>
      </c>
      <c r="E42" s="89"/>
      <c r="F42" s="90">
        <f t="shared" si="3"/>
        <v>545594</v>
      </c>
      <c r="G42" s="84"/>
    </row>
    <row r="43" spans="1:7" ht="18" customHeight="1">
      <c r="A43" s="92" t="s">
        <v>153</v>
      </c>
      <c r="B43" s="93"/>
      <c r="C43" s="87"/>
      <c r="D43" s="90">
        <v>203815</v>
      </c>
      <c r="E43" s="89"/>
      <c r="F43" s="90">
        <f t="shared" si="3"/>
        <v>203815</v>
      </c>
      <c r="G43" s="84"/>
    </row>
    <row r="44" spans="1:7" ht="18" customHeight="1">
      <c r="A44" s="92" t="s">
        <v>37</v>
      </c>
      <c r="B44" s="93"/>
      <c r="C44" s="87">
        <v>0</v>
      </c>
      <c r="D44" s="90">
        <v>14432969</v>
      </c>
      <c r="E44" s="89" t="s">
        <v>69</v>
      </c>
      <c r="F44" s="90">
        <f>D44-C44</f>
        <v>14432969</v>
      </c>
      <c r="G44" s="84"/>
    </row>
    <row r="45" spans="1:7" ht="18" customHeight="1">
      <c r="A45" s="92" t="s">
        <v>38</v>
      </c>
      <c r="B45" s="93"/>
      <c r="C45" s="87">
        <v>1324791</v>
      </c>
      <c r="D45" s="90">
        <v>13484846</v>
      </c>
      <c r="E45" s="89" t="s">
        <v>69</v>
      </c>
      <c r="F45" s="90">
        <f t="shared" si="3"/>
        <v>12160055</v>
      </c>
      <c r="G45" s="84"/>
    </row>
    <row r="46" spans="1:7" ht="18" customHeight="1">
      <c r="A46" s="92" t="s">
        <v>75</v>
      </c>
      <c r="B46" s="93"/>
      <c r="C46" s="87"/>
      <c r="D46" s="90">
        <v>10249523</v>
      </c>
      <c r="E46" s="89" t="s">
        <v>69</v>
      </c>
      <c r="F46" s="90">
        <f>D46-C46</f>
        <v>10249523</v>
      </c>
      <c r="G46" s="84"/>
    </row>
    <row r="47" spans="1:7" ht="18" customHeight="1">
      <c r="A47" s="92" t="s">
        <v>76</v>
      </c>
      <c r="B47" s="93"/>
      <c r="C47" s="87"/>
      <c r="D47" s="90">
        <v>18429137</v>
      </c>
      <c r="E47" s="89" t="s">
        <v>69</v>
      </c>
      <c r="F47" s="90">
        <f>D47</f>
        <v>18429137</v>
      </c>
      <c r="G47" s="84"/>
    </row>
    <row r="48" spans="1:7" ht="18" customHeight="1">
      <c r="A48" s="92" t="s">
        <v>40</v>
      </c>
      <c r="B48" s="93"/>
      <c r="C48" s="87"/>
      <c r="D48" s="90">
        <v>90087389</v>
      </c>
      <c r="E48" s="89" t="s">
        <v>69</v>
      </c>
      <c r="F48" s="90">
        <f>D48</f>
        <v>90087389</v>
      </c>
      <c r="G48" s="84"/>
    </row>
    <row r="49" spans="1:7" ht="18" customHeight="1">
      <c r="A49" s="92" t="s">
        <v>41</v>
      </c>
      <c r="B49" s="93"/>
      <c r="C49" s="87"/>
      <c r="D49" s="90">
        <v>803378</v>
      </c>
      <c r="E49" s="89" t="s">
        <v>69</v>
      </c>
      <c r="F49" s="90">
        <f>D49</f>
        <v>803378</v>
      </c>
      <c r="G49" s="84"/>
    </row>
    <row r="50" spans="1:7" ht="18" customHeight="1">
      <c r="A50" s="92" t="s">
        <v>191</v>
      </c>
      <c r="B50" s="93"/>
      <c r="C50" s="87"/>
      <c r="D50" s="90">
        <v>5673203</v>
      </c>
      <c r="E50" s="89"/>
      <c r="F50" s="90">
        <f>D50</f>
        <v>5673203</v>
      </c>
      <c r="G50" s="84"/>
    </row>
    <row r="51" spans="1:7" ht="18" customHeight="1">
      <c r="A51" s="94" t="s">
        <v>77</v>
      </c>
      <c r="B51" s="95" t="s">
        <v>60</v>
      </c>
      <c r="C51" s="96"/>
      <c r="D51" s="96"/>
      <c r="E51" s="89" t="s">
        <v>69</v>
      </c>
      <c r="F51" s="97"/>
      <c r="G51" s="98">
        <f>SUM(F52:F58)</f>
        <v>29223505.420000002</v>
      </c>
    </row>
    <row r="52" spans="1:7" ht="18" customHeight="1">
      <c r="A52" s="92" t="s">
        <v>43</v>
      </c>
      <c r="B52" s="92"/>
      <c r="C52" s="87"/>
      <c r="D52" s="99">
        <v>767468</v>
      </c>
      <c r="E52" s="100" t="s">
        <v>69</v>
      </c>
      <c r="F52" s="97">
        <f t="shared" ref="F52:F57" si="4">D52-C52</f>
        <v>767468</v>
      </c>
      <c r="G52" s="97"/>
    </row>
    <row r="53" spans="1:7" ht="18" customHeight="1">
      <c r="A53" s="92" t="s">
        <v>44</v>
      </c>
      <c r="B53" s="92"/>
      <c r="C53" s="87"/>
      <c r="D53" s="99">
        <v>3518792</v>
      </c>
      <c r="E53" s="100" t="s">
        <v>69</v>
      </c>
      <c r="F53" s="97">
        <f>D53-C53</f>
        <v>3518792</v>
      </c>
      <c r="G53" s="97"/>
    </row>
    <row r="54" spans="1:7" ht="18" customHeight="1">
      <c r="A54" s="101" t="s">
        <v>45</v>
      </c>
      <c r="B54" s="92"/>
      <c r="C54" s="87">
        <v>3633593.58</v>
      </c>
      <c r="D54" s="99">
        <v>23764779</v>
      </c>
      <c r="E54" s="100" t="s">
        <v>69</v>
      </c>
      <c r="F54" s="97">
        <f t="shared" si="4"/>
        <v>20131185.420000002</v>
      </c>
      <c r="G54" s="97"/>
    </row>
    <row r="55" spans="1:7" ht="18" customHeight="1">
      <c r="A55" s="119" t="s">
        <v>180</v>
      </c>
      <c r="B55" s="92"/>
      <c r="C55" s="87">
        <v>270</v>
      </c>
      <c r="D55" s="99">
        <v>171565</v>
      </c>
      <c r="E55" s="100" t="s">
        <v>69</v>
      </c>
      <c r="F55" s="97">
        <f t="shared" si="4"/>
        <v>171295</v>
      </c>
      <c r="G55" s="97"/>
    </row>
    <row r="56" spans="1:7" ht="18" customHeight="1">
      <c r="A56" s="119" t="s">
        <v>173</v>
      </c>
      <c r="B56" s="92"/>
      <c r="C56" s="87">
        <v>0</v>
      </c>
      <c r="D56" s="99">
        <v>264320</v>
      </c>
      <c r="E56" s="100" t="s">
        <v>69</v>
      </c>
      <c r="F56" s="97">
        <f t="shared" si="4"/>
        <v>264320</v>
      </c>
      <c r="G56" s="97"/>
    </row>
    <row r="57" spans="1:7" ht="18" customHeight="1">
      <c r="A57" s="115" t="s">
        <v>156</v>
      </c>
      <c r="B57" s="92"/>
      <c r="C57" s="87">
        <v>1600</v>
      </c>
      <c r="D57" s="99">
        <v>0</v>
      </c>
      <c r="E57" s="100" t="s">
        <v>69</v>
      </c>
      <c r="F57" s="97">
        <f t="shared" si="4"/>
        <v>-1600</v>
      </c>
      <c r="G57" s="97"/>
    </row>
    <row r="58" spans="1:7" ht="18" customHeight="1">
      <c r="A58" s="92" t="s">
        <v>46</v>
      </c>
      <c r="B58" s="92"/>
      <c r="C58" s="87"/>
      <c r="D58" s="99">
        <v>4372045</v>
      </c>
      <c r="E58" s="100" t="s">
        <v>69</v>
      </c>
      <c r="F58" s="97">
        <f>D58</f>
        <v>4372045</v>
      </c>
      <c r="G58" s="97"/>
    </row>
    <row r="59" spans="1:7" ht="18" customHeight="1">
      <c r="A59" s="81" t="s">
        <v>18</v>
      </c>
      <c r="B59" s="80" t="s">
        <v>61</v>
      </c>
      <c r="C59" s="102"/>
      <c r="D59" s="102"/>
      <c r="E59" s="100"/>
      <c r="F59" s="90"/>
      <c r="G59" s="84">
        <f>SUM(E60:E71)</f>
        <v>45627566.99000001</v>
      </c>
    </row>
    <row r="60" spans="1:7" ht="18" customHeight="1">
      <c r="A60" s="103" t="s">
        <v>21</v>
      </c>
      <c r="B60" s="93"/>
      <c r="C60" s="87">
        <v>9056511.5899999999</v>
      </c>
      <c r="D60" s="90">
        <v>28647</v>
      </c>
      <c r="E60" s="90">
        <f>C60-D60</f>
        <v>9027864.5899999999</v>
      </c>
      <c r="F60" s="89" t="s">
        <v>69</v>
      </c>
      <c r="G60" s="84"/>
    </row>
    <row r="61" spans="1:7" ht="18" customHeight="1">
      <c r="A61" s="103" t="s">
        <v>183</v>
      </c>
      <c r="B61" s="93"/>
      <c r="C61" s="87">
        <v>35531039</v>
      </c>
      <c r="D61" s="90"/>
      <c r="E61" s="90">
        <f>C61-D61</f>
        <v>35531039</v>
      </c>
      <c r="F61" s="89"/>
      <c r="G61" s="84"/>
    </row>
    <row r="62" spans="1:7" ht="18" customHeight="1">
      <c r="A62" s="103" t="s">
        <v>154</v>
      </c>
      <c r="B62" s="93"/>
      <c r="C62" s="87">
        <v>47424</v>
      </c>
      <c r="D62" s="89">
        <v>0</v>
      </c>
      <c r="E62" s="90">
        <f t="shared" ref="E62:E71" si="5">C62-D62</f>
        <v>47424</v>
      </c>
      <c r="F62" s="89"/>
      <c r="G62" s="84"/>
    </row>
    <row r="63" spans="1:7" ht="18" customHeight="1">
      <c r="A63" s="103" t="s">
        <v>24</v>
      </c>
      <c r="B63" s="93"/>
      <c r="C63" s="87">
        <v>17569</v>
      </c>
      <c r="D63" s="89">
        <v>25002</v>
      </c>
      <c r="E63" s="90">
        <f t="shared" si="5"/>
        <v>-7433</v>
      </c>
      <c r="F63" s="89" t="s">
        <v>69</v>
      </c>
      <c r="G63" s="84"/>
    </row>
    <row r="64" spans="1:7" ht="18" customHeight="1">
      <c r="A64" s="103" t="s">
        <v>99</v>
      </c>
      <c r="B64" s="93"/>
      <c r="C64" s="87">
        <v>253742</v>
      </c>
      <c r="D64" s="89">
        <v>50</v>
      </c>
      <c r="E64" s="90">
        <f t="shared" si="5"/>
        <v>253692</v>
      </c>
      <c r="F64" s="89" t="s">
        <v>69</v>
      </c>
      <c r="G64" s="84"/>
    </row>
    <row r="65" spans="1:7" ht="18" customHeight="1">
      <c r="A65" s="104" t="s">
        <v>100</v>
      </c>
      <c r="B65" s="93"/>
      <c r="C65" s="87">
        <v>7889.7</v>
      </c>
      <c r="D65" s="89">
        <v>7828</v>
      </c>
      <c r="E65" s="90">
        <f t="shared" si="5"/>
        <v>61.699999999999818</v>
      </c>
      <c r="F65" s="89" t="s">
        <v>69</v>
      </c>
      <c r="G65" s="84"/>
    </row>
    <row r="66" spans="1:7" ht="18" customHeight="1">
      <c r="A66" s="104" t="s">
        <v>160</v>
      </c>
      <c r="B66" s="93"/>
      <c r="C66" s="87">
        <v>13446.5</v>
      </c>
      <c r="D66" s="89">
        <v>42479</v>
      </c>
      <c r="E66" s="90">
        <f t="shared" si="5"/>
        <v>-29032.5</v>
      </c>
      <c r="F66" s="89"/>
      <c r="G66" s="84"/>
    </row>
    <row r="67" spans="1:7" ht="18" customHeight="1">
      <c r="A67" s="104" t="s">
        <v>174</v>
      </c>
      <c r="B67" s="93"/>
      <c r="C67" s="87">
        <v>60261</v>
      </c>
      <c r="D67" s="89"/>
      <c r="E67" s="90">
        <f t="shared" si="5"/>
        <v>60261</v>
      </c>
      <c r="F67" s="89" t="s">
        <v>69</v>
      </c>
      <c r="G67" s="84"/>
    </row>
    <row r="68" spans="1:7" ht="18" customHeight="1">
      <c r="A68" s="104" t="s">
        <v>101</v>
      </c>
      <c r="B68" s="93"/>
      <c r="C68" s="87">
        <v>851175</v>
      </c>
      <c r="D68" s="89">
        <v>359256</v>
      </c>
      <c r="E68" s="90">
        <f t="shared" si="5"/>
        <v>491919</v>
      </c>
      <c r="F68" s="89" t="s">
        <v>69</v>
      </c>
      <c r="G68" s="84"/>
    </row>
    <row r="69" spans="1:7" ht="18" customHeight="1">
      <c r="A69" s="104" t="s">
        <v>102</v>
      </c>
      <c r="B69" s="93"/>
      <c r="C69" s="87">
        <v>187556.2</v>
      </c>
      <c r="D69" s="89"/>
      <c r="E69" s="90">
        <f t="shared" si="5"/>
        <v>187556.2</v>
      </c>
      <c r="F69" s="89" t="s">
        <v>69</v>
      </c>
      <c r="G69" s="84"/>
    </row>
    <row r="70" spans="1:7" ht="18" customHeight="1">
      <c r="A70" s="104" t="s">
        <v>103</v>
      </c>
      <c r="B70" s="93"/>
      <c r="C70" s="87">
        <v>657</v>
      </c>
      <c r="D70" s="89"/>
      <c r="E70" s="90">
        <f t="shared" si="5"/>
        <v>657</v>
      </c>
      <c r="F70" s="89" t="s">
        <v>69</v>
      </c>
      <c r="G70" s="84"/>
    </row>
    <row r="71" spans="1:7" ht="18" customHeight="1">
      <c r="A71" s="104" t="s">
        <v>159</v>
      </c>
      <c r="B71" s="93"/>
      <c r="C71" s="87">
        <v>63558</v>
      </c>
      <c r="D71" s="89"/>
      <c r="E71" s="90">
        <f t="shared" si="5"/>
        <v>63558</v>
      </c>
      <c r="F71" s="89"/>
      <c r="G71" s="84"/>
    </row>
    <row r="72" spans="1:7" ht="18" customHeight="1">
      <c r="A72" s="81" t="s">
        <v>26</v>
      </c>
      <c r="B72" s="80" t="s">
        <v>62</v>
      </c>
      <c r="C72" s="102"/>
      <c r="D72" s="102"/>
      <c r="E72" s="90"/>
      <c r="F72" s="90"/>
      <c r="G72" s="84">
        <f>SUM(E73:E87)</f>
        <v>11082682.5</v>
      </c>
    </row>
    <row r="73" spans="1:7" ht="18" customHeight="1">
      <c r="A73" s="103" t="s">
        <v>88</v>
      </c>
      <c r="B73" s="85"/>
      <c r="C73" s="87">
        <v>8033863</v>
      </c>
      <c r="D73" s="89">
        <v>1225398.5</v>
      </c>
      <c r="E73" s="90">
        <f>C73-D73</f>
        <v>6808464.5</v>
      </c>
      <c r="F73" s="89" t="s">
        <v>69</v>
      </c>
      <c r="G73" s="84"/>
    </row>
    <row r="74" spans="1:7" ht="18" customHeight="1">
      <c r="A74" s="103" t="s">
        <v>114</v>
      </c>
      <c r="B74" s="85"/>
      <c r="C74" s="87">
        <v>150</v>
      </c>
      <c r="D74" s="89"/>
      <c r="E74" s="90">
        <f>C74</f>
        <v>150</v>
      </c>
      <c r="F74" s="89"/>
      <c r="G74" s="84"/>
    </row>
    <row r="75" spans="1:7" ht="18" customHeight="1">
      <c r="A75" s="103" t="s">
        <v>89</v>
      </c>
      <c r="B75" s="85"/>
      <c r="C75" s="87">
        <v>1075762</v>
      </c>
      <c r="D75" s="89" t="s">
        <v>69</v>
      </c>
      <c r="E75" s="90">
        <f>C75</f>
        <v>1075762</v>
      </c>
      <c r="F75" s="89" t="s">
        <v>69</v>
      </c>
      <c r="G75" s="84"/>
    </row>
    <row r="76" spans="1:7" ht="18" customHeight="1">
      <c r="A76" s="104" t="s">
        <v>90</v>
      </c>
      <c r="B76" s="104"/>
      <c r="C76" s="87">
        <v>197106</v>
      </c>
      <c r="D76" s="89" t="s">
        <v>69</v>
      </c>
      <c r="E76" s="90">
        <f t="shared" ref="E76:E87" si="6">C76</f>
        <v>197106</v>
      </c>
      <c r="F76" s="89" t="s">
        <v>69</v>
      </c>
      <c r="G76" s="84"/>
    </row>
    <row r="77" spans="1:7" ht="18" customHeight="1">
      <c r="A77" s="104" t="s">
        <v>91</v>
      </c>
      <c r="B77" s="104"/>
      <c r="C77" s="87">
        <v>35990</v>
      </c>
      <c r="D77" s="89"/>
      <c r="E77" s="90">
        <f>C77-D77</f>
        <v>35990</v>
      </c>
      <c r="F77" s="89" t="s">
        <v>69</v>
      </c>
      <c r="G77" s="84"/>
    </row>
    <row r="78" spans="1:7" ht="18" customHeight="1">
      <c r="A78" s="104" t="s">
        <v>92</v>
      </c>
      <c r="B78" s="104"/>
      <c r="C78" s="87">
        <v>673412</v>
      </c>
      <c r="D78" s="89" t="s">
        <v>69</v>
      </c>
      <c r="E78" s="90">
        <f t="shared" si="6"/>
        <v>673412</v>
      </c>
      <c r="F78" s="89" t="s">
        <v>69</v>
      </c>
      <c r="G78" s="84"/>
    </row>
    <row r="79" spans="1:7" ht="18" customHeight="1">
      <c r="A79" s="104" t="s">
        <v>93</v>
      </c>
      <c r="B79" s="104"/>
      <c r="C79" s="87">
        <v>30828</v>
      </c>
      <c r="D79" s="89" t="s">
        <v>69</v>
      </c>
      <c r="E79" s="90">
        <f t="shared" si="6"/>
        <v>30828</v>
      </c>
      <c r="F79" s="89" t="s">
        <v>69</v>
      </c>
      <c r="G79" s="84"/>
    </row>
    <row r="80" spans="1:7" ht="18" customHeight="1">
      <c r="A80" s="104" t="s">
        <v>94</v>
      </c>
      <c r="B80" s="104"/>
      <c r="C80" s="87">
        <v>234500</v>
      </c>
      <c r="D80" s="89">
        <v>11173</v>
      </c>
      <c r="E80" s="90">
        <f>C80-D80</f>
        <v>223327</v>
      </c>
      <c r="F80" s="89" t="s">
        <v>69</v>
      </c>
      <c r="G80" s="84"/>
    </row>
    <row r="81" spans="1:8" ht="18" customHeight="1">
      <c r="A81" s="104" t="s">
        <v>95</v>
      </c>
      <c r="B81" s="104"/>
      <c r="C81" s="87">
        <v>43504</v>
      </c>
      <c r="D81" s="89"/>
      <c r="E81" s="90">
        <f>C81-D81</f>
        <v>43504</v>
      </c>
      <c r="F81" s="89" t="s">
        <v>69</v>
      </c>
      <c r="G81" s="84"/>
    </row>
    <row r="82" spans="1:8" ht="18" customHeight="1">
      <c r="A82" s="104" t="s">
        <v>96</v>
      </c>
      <c r="B82" s="104"/>
      <c r="C82" s="105">
        <v>1643003</v>
      </c>
      <c r="D82" s="89">
        <v>0</v>
      </c>
      <c r="E82" s="90">
        <f>C82-D82</f>
        <v>1643003</v>
      </c>
      <c r="F82" s="89" t="s">
        <v>69</v>
      </c>
      <c r="G82" s="84"/>
    </row>
    <row r="83" spans="1:8" ht="18" customHeight="1">
      <c r="A83" s="104" t="s">
        <v>97</v>
      </c>
      <c r="B83" s="104"/>
      <c r="C83" s="87">
        <v>900</v>
      </c>
      <c r="D83" s="89">
        <v>0</v>
      </c>
      <c r="E83" s="90">
        <f t="shared" si="6"/>
        <v>900</v>
      </c>
      <c r="F83" s="89" t="s">
        <v>69</v>
      </c>
      <c r="G83" s="84"/>
    </row>
    <row r="84" spans="1:8" ht="18" customHeight="1">
      <c r="A84" s="104" t="s">
        <v>98</v>
      </c>
      <c r="B84" s="104"/>
      <c r="C84" s="87">
        <v>69021</v>
      </c>
      <c r="D84" s="89">
        <v>0</v>
      </c>
      <c r="E84" s="90">
        <f t="shared" si="6"/>
        <v>69021</v>
      </c>
      <c r="F84" s="89" t="s">
        <v>69</v>
      </c>
      <c r="G84" s="84"/>
    </row>
    <row r="85" spans="1:8" ht="18" customHeight="1">
      <c r="A85" s="104" t="s">
        <v>125</v>
      </c>
      <c r="B85" s="104"/>
      <c r="C85" s="87">
        <v>279293</v>
      </c>
      <c r="D85" s="89">
        <v>0</v>
      </c>
      <c r="E85" s="90">
        <f t="shared" si="6"/>
        <v>279293</v>
      </c>
      <c r="F85" s="89" t="s">
        <v>69</v>
      </c>
      <c r="G85" s="84"/>
    </row>
    <row r="86" spans="1:8" ht="18" customHeight="1">
      <c r="A86" s="104" t="s">
        <v>147</v>
      </c>
      <c r="B86" s="104"/>
      <c r="C86" s="87">
        <v>1422</v>
      </c>
      <c r="D86" s="89"/>
      <c r="E86" s="90">
        <f t="shared" si="6"/>
        <v>1422</v>
      </c>
      <c r="F86" s="89"/>
      <c r="G86" s="84"/>
    </row>
    <row r="87" spans="1:8" ht="18" customHeight="1">
      <c r="A87" s="104" t="s">
        <v>157</v>
      </c>
      <c r="B87" s="104"/>
      <c r="C87" s="87">
        <v>500</v>
      </c>
      <c r="D87" s="89"/>
      <c r="E87" s="90">
        <f t="shared" si="6"/>
        <v>500</v>
      </c>
      <c r="F87" s="89"/>
      <c r="G87" s="84"/>
    </row>
    <row r="88" spans="1:8" ht="18" customHeight="1">
      <c r="A88" s="132"/>
      <c r="B88" s="104"/>
      <c r="C88" s="87"/>
      <c r="D88" s="89"/>
      <c r="E88" s="90"/>
      <c r="F88" s="89"/>
      <c r="G88" s="84"/>
    </row>
    <row r="89" spans="1:8" ht="18" customHeight="1">
      <c r="A89" s="15" t="s">
        <v>185</v>
      </c>
      <c r="B89" s="129"/>
      <c r="C89" s="130"/>
      <c r="D89" s="102">
        <v>56532627.200000003</v>
      </c>
      <c r="E89" s="131"/>
      <c r="F89" s="102">
        <f>D89-C89</f>
        <v>56532627.200000003</v>
      </c>
      <c r="G89" s="84">
        <f>F89</f>
        <v>56532627.200000003</v>
      </c>
    </row>
    <row r="90" spans="1:8" ht="18" customHeight="1">
      <c r="A90" s="106" t="s">
        <v>47</v>
      </c>
      <c r="B90" s="106"/>
      <c r="C90" s="107">
        <f>SUM(C5:C87)</f>
        <v>82319516.570000008</v>
      </c>
      <c r="D90" s="107">
        <f>SUM(D5:D89)</f>
        <v>391877218.96999997</v>
      </c>
      <c r="E90" s="107">
        <f>SUM(E5:E89)</f>
        <v>56710249.49000001</v>
      </c>
      <c r="F90" s="107">
        <f>SUM(F5:F89)</f>
        <v>366267951.88999999</v>
      </c>
      <c r="G90" s="107">
        <f>SUM(G5:G89)</f>
        <v>422978201.38</v>
      </c>
      <c r="H90" s="121"/>
    </row>
    <row r="91" spans="1:8" ht="18" customHeight="1">
      <c r="A91" s="127"/>
      <c r="B91" s="127"/>
      <c r="C91" s="128"/>
      <c r="D91" s="128"/>
      <c r="E91" s="128"/>
      <c r="F91" s="128"/>
      <c r="G91" s="128"/>
      <c r="H91" s="121"/>
    </row>
    <row r="92" spans="1:8" ht="15.75">
      <c r="A92" s="9"/>
      <c r="B92" s="9"/>
      <c r="C92" s="9"/>
      <c r="D92" s="10"/>
      <c r="E92" s="10"/>
      <c r="F92" s="10"/>
      <c r="G92" s="120"/>
      <c r="H92" s="121"/>
    </row>
    <row r="93" spans="1:8" ht="15.75">
      <c r="A93" s="1" t="s">
        <v>106</v>
      </c>
      <c r="C93" s="142" t="s">
        <v>54</v>
      </c>
      <c r="D93" s="142"/>
      <c r="F93" s="142" t="s">
        <v>55</v>
      </c>
      <c r="G93" s="142"/>
      <c r="H93" s="122"/>
    </row>
    <row r="94" spans="1:8" ht="15.75">
      <c r="A94" s="1" t="s">
        <v>107</v>
      </c>
      <c r="C94" s="142" t="s">
        <v>56</v>
      </c>
      <c r="D94" s="142"/>
      <c r="F94" s="142" t="s">
        <v>56</v>
      </c>
      <c r="G94" s="142"/>
      <c r="H94" s="121"/>
    </row>
    <row r="97" spans="1:7" ht="15.75">
      <c r="A97" s="123" t="s">
        <v>184</v>
      </c>
      <c r="B97" s="32"/>
      <c r="C97" s="134" t="s">
        <v>129</v>
      </c>
      <c r="D97" s="134"/>
      <c r="E97" s="32"/>
      <c r="F97" s="134" t="s">
        <v>129</v>
      </c>
      <c r="G97" s="134"/>
    </row>
    <row r="98" spans="1:7" ht="15.75">
      <c r="A98" s="31" t="s">
        <v>56</v>
      </c>
      <c r="B98" s="32"/>
      <c r="C98" s="134" t="s">
        <v>56</v>
      </c>
      <c r="D98" s="134"/>
      <c r="E98" s="32"/>
      <c r="F98" s="134" t="s">
        <v>56</v>
      </c>
      <c r="G98" s="134"/>
    </row>
  </sheetData>
  <mergeCells count="16">
    <mergeCell ref="C97:D97"/>
    <mergeCell ref="C98:D98"/>
    <mergeCell ref="F97:G97"/>
    <mergeCell ref="F98:G98"/>
    <mergeCell ref="A1:G1"/>
    <mergeCell ref="A2:G2"/>
    <mergeCell ref="A3:A4"/>
    <mergeCell ref="B3:B4"/>
    <mergeCell ref="C3:C4"/>
    <mergeCell ref="D3:D4"/>
    <mergeCell ref="E3:F3"/>
    <mergeCell ref="G3:G4"/>
    <mergeCell ref="F93:G93"/>
    <mergeCell ref="F94:G94"/>
    <mergeCell ref="C93:D93"/>
    <mergeCell ref="C94:D94"/>
  </mergeCells>
  <printOptions horizontalCentered="1"/>
  <pageMargins left="1.5" right="1.5" top="1" bottom="1" header="0" footer="0.37"/>
  <pageSetup paperSize="5" scale="96" orientation="landscape" verticalDpi="0" r:id="rId1"/>
  <headerFooter>
    <oddFooter>Page &amp;P of &amp;N</oddFooter>
  </headerFooter>
  <rowBreaks count="1" manualBreakCount="1">
    <brk id="7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Trading</vt:lpstr>
      <vt:lpstr>Trading Rev Exp</vt:lpstr>
      <vt:lpstr>P &amp; L</vt:lpstr>
      <vt:lpstr>P&amp;L Rev Exp</vt:lpstr>
      <vt:lpstr>'P &amp; L'!Print_Titles</vt:lpstr>
      <vt:lpstr>'P&amp;L Rev Exp'!Print_Titles</vt:lpstr>
      <vt:lpstr>'Trading Rev Exp'!Print_Titles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CESS AE</cp:lastModifiedBy>
  <cp:lastPrinted>2022-09-26T06:22:13Z</cp:lastPrinted>
  <dcterms:created xsi:type="dcterms:W3CDTF">2013-12-31T05:22:41Z</dcterms:created>
  <dcterms:modified xsi:type="dcterms:W3CDTF">2022-09-26T06:22:53Z</dcterms:modified>
</cp:coreProperties>
</file>